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9690" activeTab="0"/>
  </bookViews>
  <sheets>
    <sheet name="расх" sheetId="1" r:id="rId1"/>
    <sheet name="ист" sheetId="2" r:id="rId2"/>
    <sheet name="ДОХ" sheetId="3" r:id="rId3"/>
  </sheets>
  <definedNames/>
  <calcPr fullCalcOnLoad="1"/>
</workbook>
</file>

<file path=xl/sharedStrings.xml><?xml version="1.0" encoding="utf-8"?>
<sst xmlns="http://schemas.openxmlformats.org/spreadsheetml/2006/main" count="1283" uniqueCount="264">
  <si>
    <t>Приложение №2  к Решению " Об исполнении бюджета Поросозерского сельского поселения за 9 месяцев 2010  года."</t>
  </si>
  <si>
    <t>Исполнение расходов бюджета Поросозерского сельского поселения на 01.10.2010 год по разделам и подразделам, целевым статьям и видам расходов классификации расходов бюджетов</t>
  </si>
  <si>
    <t>(рублей)</t>
  </si>
  <si>
    <t>Наименование</t>
  </si>
  <si>
    <t>Код администратора</t>
  </si>
  <si>
    <t>Раздел</t>
  </si>
  <si>
    <t>Подраздел</t>
  </si>
  <si>
    <t>Целевая статья</t>
  </si>
  <si>
    <t>Вид расходов</t>
  </si>
  <si>
    <t>плановые расходы по основной деятельности</t>
  </si>
  <si>
    <t>Исполнение</t>
  </si>
  <si>
    <t>В % к плану</t>
  </si>
  <si>
    <t>Администрация Поросозерского сельского поселения</t>
  </si>
  <si>
    <t>025</t>
  </si>
  <si>
    <t>Общегосударственные вопросы</t>
  </si>
  <si>
    <t>01</t>
  </si>
  <si>
    <t>Функционирование высшего должностного лица субъекта РФ и органа местного самоуправления</t>
  </si>
  <si>
    <t>02</t>
  </si>
  <si>
    <t>Руководство и управление в сфере установленных функций</t>
  </si>
  <si>
    <t>002</t>
  </si>
  <si>
    <t>00</t>
  </si>
  <si>
    <t>Глава муниципального образования</t>
  </si>
  <si>
    <t>03</t>
  </si>
  <si>
    <t>Выполнение функций органами местного самоуправления</t>
  </si>
  <si>
    <t>500</t>
  </si>
  <si>
    <t>Функционирование Правительства Российской Федерации, высших органов исполнительной власти субъектов РФ, местных администраций</t>
  </si>
  <si>
    <t>04</t>
  </si>
  <si>
    <t>Центральный аппарат</t>
  </si>
  <si>
    <t>Софинансирование расходных обязательств по исполнению полномочий органов местного самоуправления по вопросам местного значения</t>
  </si>
  <si>
    <t>521</t>
  </si>
  <si>
    <t xml:space="preserve"> 00</t>
  </si>
  <si>
    <t>Осуществление первоочередных мероприятий по выполнению наказов избирателей, поступивших в период избирательных кампаний</t>
  </si>
  <si>
    <t>11</t>
  </si>
  <si>
    <t xml:space="preserve">Выполнение функций органами местного самоуправления </t>
  </si>
  <si>
    <t>Национальная оборона</t>
  </si>
  <si>
    <t>Мобилизационная и вневойсковая подготовка</t>
  </si>
  <si>
    <t>001</t>
  </si>
  <si>
    <t>Осуществление первичного воинского учета на территориях, где отсутствуют военные комиссариаты</t>
  </si>
  <si>
    <t>36</t>
  </si>
  <si>
    <t>Жилищно-коммунальное хозяйство</t>
  </si>
  <si>
    <t>05</t>
  </si>
  <si>
    <t>Жилищное хозяйство</t>
  </si>
  <si>
    <t>Поддержка жилищного хозяйства</t>
  </si>
  <si>
    <t>350</t>
  </si>
  <si>
    <t>Мероприятия в области жилищного хозяйства</t>
  </si>
  <si>
    <t>Коммунальное хозяйство</t>
  </si>
  <si>
    <t>Резервные фонды</t>
  </si>
  <si>
    <t>070</t>
  </si>
  <si>
    <t>Резервные фонды местных администраций</t>
  </si>
  <si>
    <t>Закупка для государственных нужд техники, производимой на территории Российской Федерации</t>
  </si>
  <si>
    <t>340</t>
  </si>
  <si>
    <t>07</t>
  </si>
  <si>
    <t>Закупка автотранспортных средств и коммунальной техники за счет средств бюджета Российской Федерации</t>
  </si>
  <si>
    <t>Выполнение функций органами местного самоуправления (остаток на 01.01.2010 года)</t>
  </si>
  <si>
    <t>Закупка автотранспортных средств и коммунальной техники за счет средств бюджета Республики Карелия</t>
  </si>
  <si>
    <t>Иные безвозмездные и безвозвратные перечисления</t>
  </si>
  <si>
    <t>520</t>
  </si>
  <si>
    <t>Средства, передаваемые для компенсации дополнительных расходов, возникающих в результате решений, принятых органами власти другого уровня (на капремонт котельной ПСХ)</t>
  </si>
  <si>
    <t>15</t>
  </si>
  <si>
    <t>Благоустройство</t>
  </si>
  <si>
    <t>600</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</si>
  <si>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</si>
  <si>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</si>
  <si>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Организация и содержание мест захоронения</t>
  </si>
  <si>
    <t>Прочие мероприятия по благоустройству городских округов и поселений</t>
  </si>
  <si>
    <t>Культура, кинематография и средства массовой информации</t>
  </si>
  <si>
    <t>08</t>
  </si>
  <si>
    <t>Культура</t>
  </si>
  <si>
    <t>Дворцы и дома культуры, другие учреждения культуры и средств массовой информации</t>
  </si>
  <si>
    <t>440</t>
  </si>
  <si>
    <t>Обеспечение деятельности подведомственных учреждений</t>
  </si>
  <si>
    <t>99</t>
  </si>
  <si>
    <t>Выполнение функций бюджетными учреждениями</t>
  </si>
  <si>
    <t>Выполнение функций бюджетными учреждениями (платные услуги)</t>
  </si>
  <si>
    <t>Библиотеки</t>
  </si>
  <si>
    <t>442</t>
  </si>
  <si>
    <t>Мероприятия в сфере культуры, кинематографии и средств массовой информации</t>
  </si>
  <si>
    <t>450</t>
  </si>
  <si>
    <t>Комплектование книжных фондов библиотек муниципальных образований</t>
  </si>
  <si>
    <t>06</t>
  </si>
  <si>
    <t>Здравоохранение, физическая культура и спорт</t>
  </si>
  <si>
    <t>09</t>
  </si>
  <si>
    <t>Физическая культура и спорт</t>
  </si>
  <si>
    <t>Физкультурно-оздоровительная работа и спортивные мероприятия</t>
  </si>
  <si>
    <t>512</t>
  </si>
  <si>
    <t xml:space="preserve">Мероприятия в области здравоохранения, спорта и физической культуры, туризма </t>
  </si>
  <si>
    <t>97</t>
  </si>
  <si>
    <t>Межбюджетные трансферты</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</si>
  <si>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</si>
  <si>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</si>
  <si>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017</t>
  </si>
  <si>
    <t>Иные межбюджетные трансферты (на исполнение бюджета)</t>
  </si>
  <si>
    <t xml:space="preserve">       ИТОГО РАСХОДОВ:</t>
  </si>
  <si>
    <t>за сч.собственных</t>
  </si>
  <si>
    <t>за сч.целевых</t>
  </si>
  <si>
    <t>за сч.средств района</t>
  </si>
  <si>
    <t>Приложение № 3</t>
  </si>
  <si>
    <t xml:space="preserve">К решению «Об исполнении бюджета </t>
  </si>
  <si>
    <t>Поросозерского сельского</t>
  </si>
  <si>
    <t>поселения за 9 месяцев 2010 года»</t>
  </si>
  <si>
    <t>Источники финансирования дефицита бюджета Поросозерского сельского поселения за 9 месяцев 2010 года</t>
  </si>
  <si>
    <t>Код бюджетной классификации</t>
  </si>
  <si>
    <t>Сумма ( руб.)</t>
  </si>
  <si>
    <t xml:space="preserve"> ИСТОЧНИКИ ВНУТРЕННЕГО ФИНАНСИРОВАНИЯ ДЕФИЦИТОВ  БЮДЖЕТА</t>
  </si>
  <si>
    <t>000 01 00 00 00 00 0000 000</t>
  </si>
  <si>
    <t xml:space="preserve">Изменение остатков средств на счетах по учету средств бюджета  </t>
  </si>
  <si>
    <t xml:space="preserve">000 01 05 00 00 00 0000 000   </t>
  </si>
  <si>
    <t>Увеличение остатков средств бюджетов</t>
  </si>
  <si>
    <t xml:space="preserve">000 01 05 00 00 00 0000 500  </t>
  </si>
  <si>
    <t xml:space="preserve">Увеличение прочих остатков средств  бюджетов </t>
  </si>
  <si>
    <t>000 01 05 02 00 00 0000 500</t>
  </si>
  <si>
    <t xml:space="preserve">Увеличение прочих остатков денежных средств  бюджетов </t>
  </si>
  <si>
    <t>000 01 05 02 01 00 0000 500</t>
  </si>
  <si>
    <t>Увеличение прочих остатков денежных средств  бюджетов поселений</t>
  </si>
  <si>
    <t>025 01 05 02 01 10 0000 510</t>
  </si>
  <si>
    <t>Уменьшение остатков средств бюджетов</t>
  </si>
  <si>
    <t xml:space="preserve">000 01 05 00 00 00 0000 600  </t>
  </si>
  <si>
    <t>Уменьшение прочих остатков средств бюджетов</t>
  </si>
  <si>
    <t>000 01 05 02 00 00 0000 600</t>
  </si>
  <si>
    <t>Уменьшение прочих остатков денежных средств бюджетов</t>
  </si>
  <si>
    <t>000 01 05 02 01 00 0000 600</t>
  </si>
  <si>
    <t>Уменьшение прочих остатков денежных средств  бюджетов поселений</t>
  </si>
  <si>
    <t>025 01 05 02 01 10 0000 610</t>
  </si>
  <si>
    <t>Приложение №1  к Решению " Об исполнении бюджета Поросозерского сельского поселения за 9 месяцев 2010  года."</t>
  </si>
  <si>
    <t>Исполнение доходов бюджета Поросозерского сельского поселения за  9 месяцев 2010 года</t>
  </si>
  <si>
    <t>№№</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</si>
  <si>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</si>
  <si>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</si>
  <si>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Плановая сумма, в рублях</t>
  </si>
  <si>
    <t>Исполнено, в рублях</t>
  </si>
  <si>
    <t>Админи-стратор</t>
  </si>
  <si>
    <t>Груп-па</t>
  </si>
  <si>
    <t>Под-группа</t>
  </si>
  <si>
    <t>Статья</t>
  </si>
  <si>
    <t>Подст-атья</t>
  </si>
  <si>
    <t>Эле-мент</t>
  </si>
  <si>
    <t>Програм-ма</t>
  </si>
  <si>
    <t>Эк.кл.</t>
  </si>
  <si>
    <t>I.</t>
  </si>
  <si>
    <t>ДОХОДЫ</t>
  </si>
  <si>
    <t>000</t>
  </si>
  <si>
    <t>0000</t>
  </si>
  <si>
    <t>1.</t>
  </si>
  <si>
    <t>НАЛОГИ НА ПРИБЫЛЬ, ДОХОДЫ</t>
  </si>
  <si>
    <t>1.1.</t>
  </si>
  <si>
    <t>Налог на доходы физических лиц</t>
  </si>
  <si>
    <t>182</t>
  </si>
  <si>
    <t>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</si>
  <si>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</si>
  <si>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</si>
  <si>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</si>
  <si>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021</t>
  </si>
  <si>
    <t>Налог на доходы физических лиц с доходов, полученных в виде страховых выплат по договорам добровольного страхования</t>
  </si>
  <si>
    <t>1</t>
  </si>
  <si>
    <t>060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</si>
  <si>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</si>
  <si>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022</t>
  </si>
  <si>
    <t>Налог на доходы физических лиц с доходов, полученных физическими лицами, не являющимися резидентами Российской Федерации</t>
  </si>
  <si>
    <t>030</t>
  </si>
  <si>
    <t>-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 на новое строительство или приобретение жилья)</t>
  </si>
  <si>
    <t>040</t>
  </si>
  <si>
    <t>НАЛОГИ НА СОВОКУПНЫЙ ДОХОД</t>
  </si>
  <si>
    <t>Единый сельскохозяйственный налог</t>
  </si>
  <si>
    <t>2.</t>
  </si>
  <si>
    <t>НАЛОГИ НА ИМУЩЕСТВО</t>
  </si>
  <si>
    <t>2.1.</t>
  </si>
  <si>
    <t>Налог на имущество физических лиц</t>
  </si>
  <si>
    <t>Налог на имущество физических лиц,зачисляемый в бюджеты поселений</t>
  </si>
  <si>
    <t>10</t>
  </si>
  <si>
    <t>3.2.</t>
  </si>
  <si>
    <t>Налог на имущество организаций</t>
  </si>
  <si>
    <t>Налог на имущество организаций по имуществу, не входящему в Единую систему газоснабжения</t>
  </si>
  <si>
    <t>010</t>
  </si>
  <si>
    <t>1000</t>
  </si>
  <si>
    <t>3.3.</t>
  </si>
  <si>
    <t>Налог на игорный бизнес</t>
  </si>
  <si>
    <t xml:space="preserve">Налог на игорный бизнес, зачисляемый в бюджеты субъектов Российской Федерации </t>
  </si>
  <si>
    <t>4.4.</t>
  </si>
  <si>
    <t>Земельный налог</t>
  </si>
  <si>
    <t>Земельный налог за земли сельскохозяйственного назначения</t>
  </si>
  <si>
    <t>Земельный налог за земли городских поселений</t>
  </si>
  <si>
    <t>Земельный налог за земли сельских поселений</t>
  </si>
  <si>
    <t>Земельный налог за другие земли несельскохозяйственного назначения</t>
  </si>
  <si>
    <t>2.2.</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</si>
  <si>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поселения</t>
  </si>
  <si>
    <t>013</t>
  </si>
  <si>
    <t>ЗАДОЛЖЕННОСТЬ ПО ОТМЕНЕННЫМ НАЛОГАМ, СБОРАМ И ИНЫМ ОБЯЗАТЕЛЬНЫМ ПЛАТЕЖАМ</t>
  </si>
  <si>
    <t>Налог на прибыль организаций, зачисляемый в местные бюджеты (в части сумм по расчетам за 2004 год и погашения задолженности прошлых лет)</t>
  </si>
  <si>
    <t>Прочие налоги и сборы (по отмененным федеральным налогам и сборам)</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</si>
  <si>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</si>
  <si>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</si>
  <si>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</si>
  <si>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 xml:space="preserve">Налог на рекламу </t>
  </si>
  <si>
    <t xml:space="preserve">Целевые сборы с граждан и предприятий, учреждений и организаций на содержание милиции, на благоустроймство территорий, на нужды образования и другие цели </t>
  </si>
  <si>
    <t>Прочие местные налоги и сборы</t>
  </si>
  <si>
    <t>050</t>
  </si>
  <si>
    <t>ПРОЧИЕ НЕНАЛОГОВЫЕ ДОХОДЫ</t>
  </si>
  <si>
    <t>17</t>
  </si>
  <si>
    <t>Возмещение потерь сельскохозяйственного производства, связанных с изъятием сельскохозяйственных угодий</t>
  </si>
  <si>
    <t>120</t>
  </si>
  <si>
    <t xml:space="preserve">Возмещение потерь сельскохозяйственного производства, связанных с изъятием сельскохозяйственных угодий, в бюджеты субъектов Российской Федерации </t>
  </si>
  <si>
    <t>163</t>
  </si>
  <si>
    <t>Прочие неналоговые доходы</t>
  </si>
  <si>
    <t>180</t>
  </si>
  <si>
    <t>Прочие неналоговые доходы местных бюджетов</t>
  </si>
  <si>
    <t>Прочие неналоговые доходы бюджетов субъектов Российской Федерации</t>
  </si>
  <si>
    <t>023</t>
  </si>
  <si>
    <t>3.</t>
  </si>
  <si>
    <t>ГОСУДАРСТВЕННАЯ ПОШЛИНА</t>
  </si>
  <si>
    <t>3.1.</t>
  </si>
  <si>
    <t>Государственная пошлина за совершение нотариальных действий (за исключением  действий,совершаемых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</si>
  <si>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РФ на совершение нотариальных действий.</t>
  </si>
  <si>
    <t>ЗАДОЛЖЕННОСТЬ  ПЕРЕРАСЧЕТЫ ПО ОТМЕНЕННЫМ НАЛОГАМ, СБОРАМ И ИНЫМ ОБЯЗАТЕЛЬНЫМ ПЛАТЕЖАМ</t>
  </si>
  <si>
    <t>земельный налог</t>
  </si>
  <si>
    <t>4.</t>
  </si>
  <si>
    <t>ДОХОДЫ ОТ ИСПОЛЬЗОВАНИЯ ИМУЩЕСТВА,НАХОДЯЩЕГОСЯ В ГОСУДАРСТВЕННОЙ И МУНИЦИПАЛЬНОЙ СОБСТВЕННОСТИ</t>
  </si>
  <si>
    <t>Доходы от сдачи в аренду имущества, находящегося в государственной и муниципальной собственности</t>
  </si>
  <si>
    <t xml:space="preserve">Доходы,получаемые в виде арендной либо иной платы за передачу в возмездноепользование государственного и муниципального имущества(за исключением имущества автономных учреждений,а также имущества государственных и муниципальных унитарных предприятий,в том числе казенных) </t>
  </si>
  <si>
    <t>Арендная плата и поступления от продажи права на заключение договоров аренды за земли до разграничения государственной собственности на землю,расположенные в границах поселений( за исключением земель, предназначенных для целей жилищного строительства)</t>
  </si>
  <si>
    <t xml:space="preserve">Доходы,получаемые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поселений,а так же средства от продажи права на заключение договоров аренды указанных земельных участков </t>
  </si>
  <si>
    <t>Доходы от сдачи в аренду имущества,находящегося в оперативном управлении органов государственной власти,органов местного самоуправления,государственных внебюджетных фондов и созданных ими учреждненгий(за исключением имущества автономных учреждений)</t>
  </si>
  <si>
    <t>Доходы от сдачи в аренду имущества,находящегося в оперативном управления поселений и созданных ими учреждений (за исключением имущества автономных учреждений)</t>
  </si>
  <si>
    <t>035</t>
  </si>
  <si>
    <t>ДОХОДЫ ОТ ОКАЗАНИЯ ПЛАТНЫХ УСЛУГ И КОМПЕНСАЦИИ ЗАТРАТ ГОСУДАРСТВА</t>
  </si>
  <si>
    <t>13</t>
  </si>
  <si>
    <t>Прочие доходы от оказания платных услуг и компенсации затрат государства</t>
  </si>
  <si>
    <t>130</t>
  </si>
  <si>
    <t>Прочие доходы от оказания платных услуг получателями средств бюджетов поселений и компенсации затрат бюджетов поселений</t>
  </si>
  <si>
    <t>ДОХОДЫ ОТ ПРОДАЖИ МАТЕРИАЛЬНЫХ И НЕМАТЕРИАЛЬНЫХ АКТИВОВ</t>
  </si>
  <si>
    <t>14</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</si>
  <si>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</si>
  <si>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019</t>
  </si>
  <si>
    <t>014</t>
  </si>
  <si>
    <t>430</t>
  </si>
  <si>
    <t>Невыясненные поступления</t>
  </si>
  <si>
    <t>Прочие неналоговые доходы бюджетов поселений</t>
  </si>
  <si>
    <t>Возврат остатков субсидий, субвенций и иных межбюджетных трансфертов, имеющих целевое назначение, прошлых лет</t>
  </si>
  <si>
    <t>19</t>
  </si>
  <si>
    <t>151</t>
  </si>
  <si>
    <t xml:space="preserve">БЕЗВОЗМЕЗДНЫЕ ПОСТУПЛЕНИЯ </t>
  </si>
  <si>
    <t>2</t>
  </si>
  <si>
    <t>II</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</si>
  <si>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</si>
  <si>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</si>
  <si>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поселений на выравнивание бюджетной обеспеченности</t>
  </si>
  <si>
    <t>Субсидии бюджетам субъектов Российской Федерации и муниципальных образований (межбюджетные субсидии)</t>
  </si>
  <si>
    <t>Субсидии бюджетам поселений на комплектование книжных фондов библиотек муниципальных образований</t>
  </si>
  <si>
    <t>068</t>
  </si>
  <si>
    <t xml:space="preserve">Субсидии бюджетам поселений на закупку автотранспортных средств и коммунальной техники
</t>
  </si>
  <si>
    <t>102</t>
  </si>
  <si>
    <t>1.2.</t>
  </si>
  <si>
    <t xml:space="preserve">Прочие субсидии бюджетам поселений </t>
  </si>
  <si>
    <t>999</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</si>
  <si>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</si>
  <si>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</si>
  <si>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015</t>
  </si>
  <si>
    <t>1.4.</t>
  </si>
  <si>
    <t>Средства, передаваемые бюджетам поселений для компенсации дополнительных расходов, возникших в результате решений, принятых органами государственной власти другого уровня</t>
  </si>
  <si>
    <t>012</t>
  </si>
  <si>
    <t>Межбюджетные трансферты, передаваемые бюджетам поселений на комплектование книжных фондов библиотек муниципальных образований</t>
  </si>
  <si>
    <t>Прочие безвозмездные поступления</t>
  </si>
  <si>
    <t>Прочие безвозмездные поступления в бюджеты поселений</t>
  </si>
  <si>
    <t>ВСЕГО ДОХОДОВ:</t>
  </si>
  <si>
    <t>Всегго нормативных расходов для обеспечения расходных обязательств по вопросам местного значения муниципальных районов в тыс. руб.</t>
  </si>
</sst>
</file>

<file path=xl/styles.xml><?xml version="1.0" encoding="utf-8"?>
<styleSheet xmlns="http://schemas.openxmlformats.org/spreadsheetml/2006/main">
  <numFmts count="2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0.00 [$р.-419]"/>
    <numFmt numFmtId="166" formatCode="* #,##0 [$р.-419]"/>
    <numFmt numFmtId="167" formatCode="0%"/>
    <numFmt numFmtId="168" formatCode="#,##0.00"/>
    <numFmt numFmtId="169" formatCode="#,##0"/>
    <numFmt numFmtId="170" formatCode="dd/mm/yyyy"/>
    <numFmt numFmtId="171" formatCode="#,##0.0"/>
    <numFmt numFmtId="172" formatCode="0.0"/>
    <numFmt numFmtId="173" formatCode="#,##0.00;[Red]-#,##0.00"/>
    <numFmt numFmtId="174" formatCode="0.00"/>
    <numFmt numFmtId="175" formatCode="0"/>
  </numFmts>
  <fonts count="40">
    <font>
      <sz val="10"/>
      <color indexed="8"/>
      <name val="Arial Cyr"/>
      <family val="0"/>
    </font>
    <font>
      <sz val="10"/>
      <color indexed="8"/>
      <name val="Arial"/>
      <family val="0"/>
    </font>
    <font>
      <sz val="12"/>
      <color indexed="8"/>
      <name val="Times New Roman"/>
      <family val="0"/>
    </font>
    <font>
      <b/>
      <sz val="12"/>
      <color indexed="8"/>
      <name val="Times New Roman Cyr"/>
      <family val="0"/>
    </font>
    <font>
      <sz val="12"/>
      <color indexed="8"/>
      <name val="Times New Roman Cyr"/>
      <family val="0"/>
    </font>
    <font>
      <b/>
      <sz val="12"/>
      <color indexed="14"/>
      <name val="Times New Roman"/>
      <family val="0"/>
    </font>
    <font>
      <b/>
      <u val="single"/>
      <sz val="12"/>
      <color indexed="14"/>
      <name val="Times New Roman"/>
      <family val="0"/>
    </font>
    <font>
      <sz val="12"/>
      <color indexed="14"/>
      <name val="Times New Roman"/>
      <family val="0"/>
    </font>
    <font>
      <b/>
      <sz val="12"/>
      <color indexed="10"/>
      <name val="Times New Roman"/>
      <family val="0"/>
    </font>
    <font>
      <b/>
      <sz val="12"/>
      <color indexed="18"/>
      <name val="Times New Roman"/>
      <family val="0"/>
    </font>
    <font>
      <b/>
      <sz val="12"/>
      <color indexed="8"/>
      <name val="Times New Roman"/>
      <family val="0"/>
    </font>
    <font>
      <b/>
      <sz val="12"/>
      <color indexed="8"/>
      <name val="Book Antiqua"/>
      <family val="0"/>
    </font>
    <font>
      <i/>
      <sz val="12"/>
      <color indexed="8"/>
      <name val="Times New Roman"/>
      <family val="0"/>
    </font>
    <font>
      <u val="single"/>
      <sz val="10"/>
      <color indexed="12"/>
      <name val="Arial Cyr"/>
      <family val="0"/>
    </font>
    <font>
      <u val="single"/>
      <sz val="10"/>
      <color indexed="20"/>
      <name val="Arial Cyr"/>
      <family val="0"/>
    </font>
    <font>
      <b/>
      <sz val="14"/>
      <color indexed="10"/>
      <name val="Times New Roman"/>
      <family val="0"/>
    </font>
    <font>
      <b/>
      <sz val="14"/>
      <color indexed="18"/>
      <name val="Times New Roman"/>
      <family val="0"/>
    </font>
    <font>
      <sz val="14"/>
      <color indexed="8"/>
      <name val="Times New Roman"/>
      <family val="0"/>
    </font>
    <font>
      <sz val="10"/>
      <color indexed="8"/>
      <name val="Times New Roman"/>
      <family val="0"/>
    </font>
    <font>
      <b/>
      <sz val="10"/>
      <color indexed="8"/>
      <name val="Times New Roman"/>
      <family val="0"/>
    </font>
    <font>
      <sz val="8"/>
      <color indexed="8"/>
      <name val="Times New Roman"/>
      <family val="0"/>
    </font>
    <font>
      <b/>
      <sz val="14"/>
      <color indexed="8"/>
      <name val="Times New Roman"/>
      <family val="0"/>
    </font>
    <font>
      <sz val="10"/>
      <color indexed="12"/>
      <name val="Times New Roman"/>
      <family val="0"/>
    </font>
    <font>
      <sz val="10"/>
      <color indexed="17"/>
      <name val="Times New Roman"/>
      <family val="0"/>
    </font>
    <font>
      <sz val="10"/>
      <color indexed="20"/>
      <name val="Times New Roman"/>
      <family val="0"/>
    </font>
    <font>
      <b/>
      <sz val="10"/>
      <color indexed="10"/>
      <name val="Times New Roman"/>
      <family val="0"/>
    </font>
    <font>
      <sz val="10"/>
      <color indexed="57"/>
      <name val="Times New Roman"/>
      <family val="0"/>
    </font>
    <font>
      <i/>
      <sz val="10"/>
      <color indexed="12"/>
      <name val="Times New Roman"/>
      <family val="0"/>
    </font>
    <font>
      <sz val="10"/>
      <color indexed="27"/>
      <name val="Times New Roman"/>
      <family val="0"/>
    </font>
    <font>
      <i/>
      <sz val="10"/>
      <color indexed="17"/>
      <name val="Times New Roman"/>
      <family val="0"/>
    </font>
    <font>
      <sz val="10"/>
      <color indexed="10"/>
      <name val="Times New Roman"/>
      <family val="0"/>
    </font>
    <font>
      <b/>
      <sz val="10"/>
      <color indexed="12"/>
      <name val="Times New Roman"/>
      <family val="0"/>
    </font>
    <font>
      <sz val="8"/>
      <color indexed="8"/>
      <name val="Arial Cyr"/>
      <family val="0"/>
    </font>
    <font>
      <sz val="11"/>
      <color indexed="8"/>
      <name val="Arial Cyr"/>
      <family val="0"/>
    </font>
    <font>
      <b/>
      <sz val="11"/>
      <color indexed="8"/>
      <name val="Times New Roman"/>
      <family val="0"/>
    </font>
    <font>
      <b/>
      <sz val="11"/>
      <color indexed="8"/>
      <name val="Arial Cyr"/>
      <family val="0"/>
    </font>
    <font>
      <sz val="11"/>
      <color indexed="8"/>
      <name val="Times New Roman"/>
      <family val="0"/>
    </font>
    <font>
      <sz val="8"/>
      <color indexed="8"/>
      <name val="Arial"/>
      <family val="0"/>
    </font>
    <font>
      <sz val="12"/>
      <color indexed="8"/>
      <name val="Arial"/>
      <family val="0"/>
    </font>
    <font>
      <b/>
      <sz val="12"/>
      <color indexed="10"/>
      <name val="Arial"/>
      <family val="0"/>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65"/>
        <bgColor indexed="64"/>
      </patternFill>
    </fill>
    <fill>
      <patternFill patternType="solid">
        <fgColor indexed="47"/>
        <bgColor indexed="64"/>
      </patternFill>
    </fill>
  </fills>
  <borders count="48">
    <border>
      <left/>
      <right/>
      <top/>
      <bottom/>
      <diagonal/>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thin"/>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medium"/>
      <top>
        <color indexed="63"/>
      </top>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style="thin"/>
      <bottom style="medium"/>
    </border>
    <border>
      <left>
        <color indexed="63"/>
      </left>
      <right>
        <color indexed="63"/>
      </right>
      <top style="thin"/>
      <bottom style="thin"/>
    </border>
  </borders>
  <cellStyleXfs count="24">
    <xf numFmtId="164" fontId="0"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lignment/>
      <protection/>
    </xf>
    <xf numFmtId="164" fontId="13" fillId="0" borderId="0">
      <alignment vertical="top"/>
      <protection locked="0"/>
    </xf>
    <xf numFmtId="165" fontId="0" fillId="0" borderId="0">
      <alignment/>
      <protection/>
    </xf>
    <xf numFmtId="166" fontId="0" fillId="0" borderId="0">
      <alignment/>
      <protection/>
    </xf>
    <xf numFmtId="164" fontId="1" fillId="0" borderId="0">
      <alignment/>
      <protection/>
    </xf>
    <xf numFmtId="164" fontId="14" fillId="0" borderId="0">
      <alignment vertical="top"/>
      <protection locked="0"/>
    </xf>
    <xf numFmtId="167" fontId="0" fillId="0" borderId="0">
      <alignment/>
      <protection/>
    </xf>
    <xf numFmtId="168" fontId="0" fillId="0" borderId="0">
      <alignment/>
      <protection/>
    </xf>
    <xf numFmtId="169" fontId="0" fillId="0" borderId="0">
      <alignment/>
      <protection/>
    </xf>
  </cellStyleXfs>
  <cellXfs count="367">
    <xf numFmtId="164" fontId="0" fillId="0" borderId="0" xfId="0" applyAlignment="1">
      <alignment/>
    </xf>
    <xf numFmtId="164" fontId="0" fillId="0" borderId="0" xfId="0" applyAlignment="1">
      <alignment/>
    </xf>
    <xf numFmtId="168" fontId="0" fillId="0" borderId="0" xfId="0" applyAlignment="1">
      <alignment/>
    </xf>
    <xf numFmtId="164" fontId="2" fillId="0" borderId="0" xfId="0" applyAlignment="1">
      <alignment vertical="top"/>
    </xf>
    <xf numFmtId="169" fontId="2" fillId="0" borderId="0" xfId="0" applyAlignment="1">
      <alignment vertical="top"/>
    </xf>
    <xf numFmtId="164" fontId="2" fillId="0" borderId="0" xfId="0" applyAlignment="1">
      <alignment horizontal="center" vertical="top"/>
    </xf>
    <xf numFmtId="169" fontId="2" fillId="0" borderId="0" xfId="0" applyAlignment="1">
      <alignment horizontal="right" vertical="top"/>
    </xf>
    <xf numFmtId="164" fontId="4" fillId="0" borderId="1" xfId="0" applyAlignment="1">
      <alignment horizontal="center" vertical="center"/>
    </xf>
    <xf numFmtId="164" fontId="2" fillId="0" borderId="0" xfId="0" applyAlignment="1">
      <alignment vertical="center"/>
    </xf>
    <xf numFmtId="164" fontId="4" fillId="0" borderId="2" xfId="0" applyAlignment="1">
      <alignment horizontal="center" vertical="center"/>
    </xf>
    <xf numFmtId="164" fontId="3" fillId="0" borderId="3" xfId="0" applyAlignment="1">
      <alignment horizontal="center" vertical="center" wrapText="1"/>
    </xf>
    <xf numFmtId="164" fontId="5" fillId="0" borderId="3" xfId="0" applyAlignment="1">
      <alignment vertical="top"/>
    </xf>
    <xf numFmtId="164" fontId="6" fillId="0" borderId="3" xfId="0" applyAlignment="1">
      <alignment horizontal="justify" vertical="top" wrapText="1"/>
    </xf>
    <xf numFmtId="164" fontId="5" fillId="0" borderId="3" xfId="0" applyAlignment="1">
      <alignment horizontal="center" vertical="top" wrapText="1"/>
    </xf>
    <xf numFmtId="164" fontId="5" fillId="0" borderId="3" xfId="0" applyAlignment="1" quotePrefix="1">
      <alignment horizontal="center" vertical="top" wrapText="1"/>
    </xf>
    <xf numFmtId="169" fontId="5" fillId="0" borderId="3" xfId="0" applyAlignment="1">
      <alignment vertical="top"/>
    </xf>
    <xf numFmtId="164" fontId="7" fillId="0" borderId="0" xfId="0" applyAlignment="1">
      <alignment vertical="top"/>
    </xf>
    <xf numFmtId="164" fontId="8" fillId="0" borderId="3" xfId="0" applyAlignment="1">
      <alignment vertical="top"/>
    </xf>
    <xf numFmtId="164" fontId="8" fillId="0" borderId="3" xfId="0" applyAlignment="1" quotePrefix="1">
      <alignment vertical="top"/>
    </xf>
    <xf numFmtId="164" fontId="8" fillId="0" borderId="3" xfId="0" applyAlignment="1">
      <alignment horizontal="justify" vertical="top" wrapText="1"/>
    </xf>
    <xf numFmtId="164" fontId="8" fillId="0" borderId="3" xfId="0" applyAlignment="1">
      <alignment horizontal="center" vertical="top" wrapText="1"/>
    </xf>
    <xf numFmtId="164" fontId="8" fillId="0" borderId="3" xfId="0" applyAlignment="1" quotePrefix="1">
      <alignment horizontal="center" vertical="top" wrapText="1"/>
    </xf>
    <xf numFmtId="164" fontId="8" fillId="0" borderId="0" xfId="0" applyAlignment="1">
      <alignment vertical="top"/>
    </xf>
    <xf numFmtId="164" fontId="9" fillId="0" borderId="3" xfId="0" applyAlignment="1">
      <alignment vertical="top"/>
    </xf>
    <xf numFmtId="164" fontId="9" fillId="0" borderId="3" xfId="0" applyAlignment="1" quotePrefix="1">
      <alignment vertical="top"/>
    </xf>
    <xf numFmtId="164" fontId="9" fillId="0" borderId="3" xfId="0" applyAlignment="1">
      <alignment horizontal="justify" vertical="top" wrapText="1"/>
    </xf>
    <xf numFmtId="164" fontId="9" fillId="0" borderId="3" xfId="0" applyAlignment="1">
      <alignment horizontal="center" vertical="top" wrapText="1"/>
    </xf>
    <xf numFmtId="164" fontId="9" fillId="0" borderId="3" xfId="0" applyAlignment="1" quotePrefix="1">
      <alignment horizontal="center" vertical="top" wrapText="1"/>
    </xf>
    <xf numFmtId="169" fontId="9" fillId="0" borderId="3" xfId="0" applyAlignment="1">
      <alignment vertical="top"/>
    </xf>
    <xf numFmtId="164" fontId="9" fillId="0" borderId="0" xfId="0" applyAlignment="1">
      <alignment vertical="top"/>
    </xf>
    <xf numFmtId="164" fontId="2" fillId="0" borderId="3" xfId="0" applyAlignment="1">
      <alignment vertical="top"/>
    </xf>
    <xf numFmtId="164" fontId="2" fillId="0" borderId="3" xfId="0" applyAlignment="1">
      <alignment horizontal="justify" vertical="top" wrapText="1"/>
    </xf>
    <xf numFmtId="164" fontId="2" fillId="0" borderId="3" xfId="0" applyAlignment="1">
      <alignment horizontal="center" vertical="top" wrapText="1"/>
    </xf>
    <xf numFmtId="164" fontId="2" fillId="0" borderId="3" xfId="0" applyAlignment="1" quotePrefix="1">
      <alignment horizontal="center" vertical="top" wrapText="1"/>
    </xf>
    <xf numFmtId="164" fontId="2" fillId="0" borderId="3" xfId="0" applyAlignment="1">
      <alignment horizontal="left" vertical="top" wrapText="1"/>
    </xf>
    <xf numFmtId="164" fontId="10" fillId="0" borderId="3" xfId="0" applyAlignment="1">
      <alignment vertical="top"/>
    </xf>
    <xf numFmtId="164" fontId="10" fillId="0" borderId="3" xfId="0" applyAlignment="1" quotePrefix="1">
      <alignment vertical="top"/>
    </xf>
    <xf numFmtId="164" fontId="10" fillId="0" borderId="3" xfId="0" applyAlignment="1">
      <alignment horizontal="justify" vertical="top" wrapText="1"/>
    </xf>
    <xf numFmtId="164" fontId="10" fillId="0" borderId="3" xfId="0" applyAlignment="1">
      <alignment horizontal="center" vertical="top" wrapText="1"/>
    </xf>
    <xf numFmtId="164" fontId="10" fillId="0" borderId="3" xfId="0" applyAlignment="1" quotePrefix="1">
      <alignment horizontal="center" vertical="top" wrapText="1"/>
    </xf>
    <xf numFmtId="164" fontId="10" fillId="0" borderId="0" xfId="0" applyAlignment="1">
      <alignment vertical="top"/>
    </xf>
    <xf numFmtId="164" fontId="2" fillId="0" borderId="3" xfId="0" applyAlignment="1">
      <alignment horizontal="center" vertical="top"/>
    </xf>
    <xf numFmtId="164" fontId="2" fillId="0" borderId="3" xfId="0" applyAlignment="1" quotePrefix="1">
      <alignment horizontal="center" vertical="top"/>
    </xf>
    <xf numFmtId="164" fontId="2" fillId="0" borderId="3" xfId="0" applyAlignment="1">
      <alignment vertical="center" wrapText="1"/>
    </xf>
    <xf numFmtId="164" fontId="9" fillId="0" borderId="3" xfId="0" applyAlignment="1">
      <alignment vertical="center"/>
    </xf>
    <xf numFmtId="164" fontId="2" fillId="0" borderId="3" xfId="0" applyAlignment="1">
      <alignment horizontal="justify" vertical="center" wrapText="1"/>
    </xf>
    <xf numFmtId="164" fontId="9" fillId="0" borderId="3" xfId="0" applyAlignment="1">
      <alignment horizontal="justify" vertical="center" wrapText="1"/>
    </xf>
    <xf numFmtId="164" fontId="10" fillId="0" borderId="3" xfId="0" applyAlignment="1">
      <alignment vertical="center"/>
    </xf>
    <xf numFmtId="164" fontId="2" fillId="0" borderId="3" xfId="0" applyAlignment="1">
      <alignment horizontal="left" vertical="top" wrapText="1" indent="2"/>
    </xf>
    <xf numFmtId="164" fontId="9" fillId="0" borderId="3" xfId="0" applyAlignment="1">
      <alignment wrapText="1"/>
    </xf>
    <xf numFmtId="164" fontId="2" fillId="0" borderId="3" xfId="0" applyAlignment="1">
      <alignment wrapText="1"/>
    </xf>
    <xf numFmtId="164" fontId="8" fillId="0" borderId="3" xfId="0" applyAlignment="1">
      <alignment vertical="top" wrapText="1"/>
    </xf>
    <xf numFmtId="164" fontId="5" fillId="0" borderId="3" xfId="0" applyAlignment="1">
      <alignment horizontal="center" vertical="top"/>
    </xf>
    <xf numFmtId="164" fontId="5" fillId="0" borderId="3" xfId="0" applyAlignment="1" quotePrefix="1">
      <alignment horizontal="center" vertical="top"/>
    </xf>
    <xf numFmtId="164" fontId="12" fillId="0" borderId="0" xfId="0" applyAlignment="1">
      <alignment vertical="top"/>
    </xf>
    <xf numFmtId="164" fontId="8" fillId="0" borderId="0" xfId="0" applyAlignment="1">
      <alignment horizontal="left" vertical="top"/>
    </xf>
    <xf numFmtId="170" fontId="12" fillId="0" borderId="0" xfId="0" applyAlignment="1">
      <alignment horizontal="left" vertical="top"/>
    </xf>
    <xf numFmtId="171" fontId="2" fillId="0" borderId="3" xfId="0" applyAlignment="1">
      <alignment vertical="top"/>
    </xf>
    <xf numFmtId="171" fontId="9" fillId="0" borderId="3" xfId="0" applyAlignment="1">
      <alignment vertical="top"/>
    </xf>
    <xf numFmtId="171" fontId="8" fillId="0" borderId="3" xfId="0" applyAlignment="1">
      <alignment vertical="top"/>
    </xf>
    <xf numFmtId="171" fontId="5" fillId="0" borderId="3" xfId="0" applyAlignment="1">
      <alignment vertical="top"/>
    </xf>
    <xf numFmtId="164" fontId="2" fillId="0" borderId="3" xfId="0" applyAlignment="1">
      <alignment vertical="top" wrapText="1"/>
    </xf>
    <xf numFmtId="164" fontId="8" fillId="0" borderId="3" xfId="0" applyAlignment="1">
      <alignment horizontal="justify"/>
    </xf>
    <xf numFmtId="164" fontId="8" fillId="0" borderId="3" xfId="0" applyAlignment="1">
      <alignment horizontal="center" vertical="top"/>
    </xf>
    <xf numFmtId="164" fontId="8" fillId="0" borderId="3" xfId="0" applyAlignment="1" quotePrefix="1">
      <alignment horizontal="center" vertical="top"/>
    </xf>
    <xf numFmtId="164" fontId="10" fillId="0" borderId="3" xfId="0" applyAlignment="1">
      <alignment wrapText="1"/>
    </xf>
    <xf numFmtId="164" fontId="10" fillId="0" borderId="3" xfId="0" applyAlignment="1">
      <alignment horizontal="center" vertical="top"/>
    </xf>
    <xf numFmtId="164" fontId="10" fillId="0" borderId="3" xfId="0" applyAlignment="1" quotePrefix="1">
      <alignment horizontal="center" vertical="top"/>
    </xf>
    <xf numFmtId="164" fontId="9" fillId="0" borderId="3" xfId="0" applyAlignment="1">
      <alignment vertical="top" wrapText="1"/>
    </xf>
    <xf numFmtId="164" fontId="10" fillId="0" borderId="3" xfId="0" applyAlignment="1">
      <alignment horizontal="left" wrapText="1"/>
    </xf>
    <xf numFmtId="164" fontId="8" fillId="0" borderId="3" xfId="0" applyAlignment="1">
      <alignment wrapText="1"/>
    </xf>
    <xf numFmtId="164" fontId="7" fillId="0" borderId="3" xfId="0" applyAlignment="1">
      <alignment vertical="top"/>
    </xf>
    <xf numFmtId="164" fontId="5" fillId="0" borderId="3" xfId="0" applyAlignment="1">
      <alignment wrapText="1"/>
    </xf>
    <xf numFmtId="164" fontId="15" fillId="0" borderId="3" xfId="0" applyAlignment="1">
      <alignment vertical="justify" wrapText="1"/>
    </xf>
    <xf numFmtId="164" fontId="15" fillId="0" borderId="3" xfId="0" applyAlignment="1">
      <alignment horizontal="center" vertical="top" wrapText="1"/>
    </xf>
    <xf numFmtId="164" fontId="15" fillId="0" borderId="3" xfId="0" applyAlignment="1" quotePrefix="1">
      <alignment horizontal="center" vertical="top" wrapText="1"/>
    </xf>
    <xf numFmtId="168" fontId="15" fillId="0" borderId="3" xfId="0" applyAlignment="1">
      <alignment vertical="top"/>
    </xf>
    <xf numFmtId="164" fontId="16" fillId="0" borderId="3" xfId="0" applyAlignment="1">
      <alignment vertical="justify" wrapText="1"/>
    </xf>
    <xf numFmtId="164" fontId="16" fillId="0" borderId="3" xfId="0" applyAlignment="1">
      <alignment horizontal="center" vertical="top" wrapText="1"/>
    </xf>
    <xf numFmtId="164" fontId="16" fillId="0" borderId="3" xfId="0" applyAlignment="1" quotePrefix="1">
      <alignment horizontal="center" vertical="top" wrapText="1"/>
    </xf>
    <xf numFmtId="168" fontId="16" fillId="0" borderId="3" xfId="0" applyAlignment="1">
      <alignment vertical="top"/>
    </xf>
    <xf numFmtId="164" fontId="17" fillId="0" borderId="3" xfId="0" applyAlignment="1">
      <alignment vertical="justify" wrapText="1"/>
    </xf>
    <xf numFmtId="164" fontId="17" fillId="0" borderId="3" xfId="0" applyAlignment="1">
      <alignment horizontal="center" vertical="top" wrapText="1"/>
    </xf>
    <xf numFmtId="164" fontId="17" fillId="0" borderId="3" xfId="0" applyAlignment="1" quotePrefix="1">
      <alignment horizontal="center" vertical="top" wrapText="1"/>
    </xf>
    <xf numFmtId="164" fontId="18" fillId="0" borderId="0" xfId="0" applyAlignment="1">
      <alignment/>
    </xf>
    <xf numFmtId="164" fontId="18" fillId="0" borderId="0" xfId="0" applyAlignment="1">
      <alignment horizontal="center" vertical="top"/>
    </xf>
    <xf numFmtId="164" fontId="18" fillId="0" borderId="0" xfId="0" applyAlignment="1">
      <alignment vertical="top"/>
    </xf>
    <xf numFmtId="164" fontId="18" fillId="0" borderId="0" xfId="0" applyAlignment="1">
      <alignment horizontal="left" vertical="top"/>
    </xf>
    <xf numFmtId="172" fontId="18" fillId="0" borderId="0" xfId="0" applyAlignment="1">
      <alignment horizontal="centerContinuous" vertical="top"/>
    </xf>
    <xf numFmtId="164" fontId="0" fillId="0" borderId="4" xfId="0" applyAlignment="1">
      <alignment/>
    </xf>
    <xf numFmtId="164" fontId="0" fillId="0" borderId="5" xfId="0" applyAlignment="1">
      <alignment/>
    </xf>
    <xf numFmtId="164" fontId="21" fillId="0" borderId="6" xfId="0" applyAlignment="1">
      <alignment horizontal="center" vertical="center" wrapText="1"/>
    </xf>
    <xf numFmtId="164" fontId="21" fillId="0" borderId="7" xfId="0" applyAlignment="1">
      <alignment horizontal="center" vertical="center" wrapText="1"/>
    </xf>
    <xf numFmtId="164" fontId="21" fillId="0" borderId="7" xfId="0" applyAlignment="1" quotePrefix="1">
      <alignment horizontal="center" vertical="center" wrapText="1"/>
    </xf>
    <xf numFmtId="164" fontId="18" fillId="0" borderId="5" xfId="0" applyAlignment="1">
      <alignment horizontal="center" vertical="center" textRotation="90" wrapText="1"/>
    </xf>
    <xf numFmtId="164" fontId="18" fillId="0" borderId="8" xfId="0" applyAlignment="1">
      <alignment horizontal="center" vertical="center" textRotation="90" wrapText="1"/>
    </xf>
    <xf numFmtId="164" fontId="18" fillId="0" borderId="9" xfId="0" applyAlignment="1">
      <alignment horizontal="center" vertical="center" textRotation="90" wrapText="1"/>
    </xf>
    <xf numFmtId="171" fontId="21" fillId="0" borderId="5" xfId="0" applyAlignment="1">
      <alignment horizontal="center" vertical="center" wrapText="1"/>
    </xf>
    <xf numFmtId="164" fontId="8" fillId="2" borderId="10" xfId="0" applyAlignment="1">
      <alignment horizontal="left" vertical="top" wrapText="1"/>
    </xf>
    <xf numFmtId="164" fontId="8" fillId="2" borderId="10" xfId="0" applyAlignment="1" quotePrefix="1">
      <alignment horizontal="left" vertical="top" wrapText="1"/>
    </xf>
    <xf numFmtId="168" fontId="8" fillId="2" borderId="11" xfId="0" applyAlignment="1">
      <alignment vertical="top"/>
    </xf>
    <xf numFmtId="164" fontId="22" fillId="0" borderId="12" xfId="0" applyAlignment="1">
      <alignment horizontal="left" vertical="top" wrapText="1"/>
    </xf>
    <xf numFmtId="164" fontId="22" fillId="0" borderId="3" xfId="0" applyAlignment="1">
      <alignment horizontal="left" vertical="top" wrapText="1"/>
    </xf>
    <xf numFmtId="164" fontId="22" fillId="0" borderId="3" xfId="0" applyAlignment="1" quotePrefix="1">
      <alignment horizontal="left" vertical="top" wrapText="1"/>
    </xf>
    <xf numFmtId="164" fontId="22" fillId="0" borderId="13" xfId="0" applyAlignment="1">
      <alignment horizontal="center" vertical="top"/>
    </xf>
    <xf numFmtId="164" fontId="22" fillId="0" borderId="13" xfId="0" applyAlignment="1" quotePrefix="1">
      <alignment horizontal="center" vertical="top"/>
    </xf>
    <xf numFmtId="164" fontId="22" fillId="0" borderId="3" xfId="0" applyAlignment="1">
      <alignment horizontal="center" vertical="top"/>
    </xf>
    <xf numFmtId="164" fontId="22" fillId="0" borderId="3" xfId="0" applyAlignment="1" quotePrefix="1">
      <alignment horizontal="center" vertical="top"/>
    </xf>
    <xf numFmtId="164" fontId="22" fillId="0" borderId="14" xfId="0" applyAlignment="1">
      <alignment horizontal="center" vertical="top"/>
    </xf>
    <xf numFmtId="168" fontId="22" fillId="0" borderId="14" xfId="0" applyAlignment="1">
      <alignment vertical="top"/>
    </xf>
    <xf numFmtId="164" fontId="23" fillId="0" borderId="12" xfId="0" applyAlignment="1">
      <alignment horizontal="left" vertical="top" wrapText="1"/>
    </xf>
    <xf numFmtId="164" fontId="23" fillId="0" borderId="3" xfId="0" applyAlignment="1">
      <alignment horizontal="left" vertical="top" wrapText="1"/>
    </xf>
    <xf numFmtId="164" fontId="23" fillId="0" borderId="3" xfId="0" applyAlignment="1" quotePrefix="1">
      <alignment horizontal="left" vertical="top" wrapText="1"/>
    </xf>
    <xf numFmtId="164" fontId="23" fillId="0" borderId="13" xfId="0" applyAlignment="1">
      <alignment horizontal="center" vertical="top"/>
    </xf>
    <xf numFmtId="164" fontId="23" fillId="0" borderId="13" xfId="0" applyAlignment="1" quotePrefix="1">
      <alignment horizontal="center" vertical="top"/>
    </xf>
    <xf numFmtId="164" fontId="23" fillId="0" borderId="3" xfId="0" applyAlignment="1">
      <alignment horizontal="center" vertical="top"/>
    </xf>
    <xf numFmtId="164" fontId="23" fillId="0" borderId="3" xfId="0" applyAlignment="1" quotePrefix="1">
      <alignment horizontal="center" vertical="top"/>
    </xf>
    <xf numFmtId="164" fontId="23" fillId="0" borderId="14" xfId="0" applyAlignment="1">
      <alignment horizontal="center" vertical="top"/>
    </xf>
    <xf numFmtId="168" fontId="23" fillId="0" borderId="3" xfId="0" applyAlignment="1">
      <alignment vertical="top"/>
    </xf>
    <xf numFmtId="164" fontId="24" fillId="0" borderId="0" xfId="0" applyAlignment="1">
      <alignment/>
    </xf>
    <xf numFmtId="164" fontId="24" fillId="0" borderId="3" xfId="0" applyAlignment="1">
      <alignment horizontal="left" vertical="top" wrapText="1"/>
    </xf>
    <xf numFmtId="164" fontId="24" fillId="0" borderId="3" xfId="0" applyAlignment="1" quotePrefix="1">
      <alignment horizontal="left" vertical="top" wrapText="1"/>
    </xf>
    <xf numFmtId="164" fontId="24" fillId="0" borderId="13" xfId="0" applyAlignment="1">
      <alignment horizontal="center" vertical="top"/>
    </xf>
    <xf numFmtId="164" fontId="24" fillId="0" borderId="13" xfId="0" applyAlignment="1" quotePrefix="1">
      <alignment horizontal="center" vertical="top"/>
    </xf>
    <xf numFmtId="164" fontId="24" fillId="0" borderId="3" xfId="0" applyAlignment="1">
      <alignment horizontal="center" vertical="top"/>
    </xf>
    <xf numFmtId="164" fontId="24" fillId="0" borderId="3" xfId="0" applyAlignment="1" quotePrefix="1">
      <alignment horizontal="center" vertical="top"/>
    </xf>
    <xf numFmtId="164" fontId="24" fillId="0" borderId="14" xfId="0" applyAlignment="1">
      <alignment horizontal="center" vertical="top"/>
    </xf>
    <xf numFmtId="168" fontId="24" fillId="0" borderId="3" xfId="0" applyAlignment="1">
      <alignment vertical="top"/>
    </xf>
    <xf numFmtId="164" fontId="18" fillId="0" borderId="3" xfId="0" applyAlignment="1">
      <alignment/>
    </xf>
    <xf numFmtId="164" fontId="18" fillId="0" borderId="3" xfId="0" applyAlignment="1">
      <alignment horizontal="left" vertical="top" wrapText="1"/>
    </xf>
    <xf numFmtId="164" fontId="18" fillId="0" borderId="3" xfId="0" applyAlignment="1" quotePrefix="1">
      <alignment horizontal="left" vertical="top" wrapText="1"/>
    </xf>
    <xf numFmtId="164" fontId="18" fillId="0" borderId="15" xfId="0" applyAlignment="1">
      <alignment horizontal="center" vertical="top"/>
    </xf>
    <xf numFmtId="164" fontId="18" fillId="0" borderId="15" xfId="0" applyAlignment="1" quotePrefix="1">
      <alignment horizontal="center" vertical="top"/>
    </xf>
    <xf numFmtId="164" fontId="18" fillId="0" borderId="3" xfId="0" applyAlignment="1">
      <alignment horizontal="center" vertical="top"/>
    </xf>
    <xf numFmtId="164" fontId="18" fillId="0" borderId="3" xfId="0" applyAlignment="1" quotePrefix="1">
      <alignment horizontal="center" vertical="top"/>
    </xf>
    <xf numFmtId="164" fontId="18" fillId="0" borderId="14" xfId="0" applyAlignment="1">
      <alignment horizontal="center" vertical="top"/>
    </xf>
    <xf numFmtId="164" fontId="18" fillId="0" borderId="14" xfId="0" applyAlignment="1" quotePrefix="1">
      <alignment horizontal="center" vertical="top"/>
    </xf>
    <xf numFmtId="168" fontId="18" fillId="0" borderId="3" xfId="0" applyAlignment="1">
      <alignment vertical="top"/>
    </xf>
    <xf numFmtId="168" fontId="22" fillId="0" borderId="3" xfId="0" applyAlignment="1">
      <alignment vertical="top"/>
    </xf>
    <xf numFmtId="164" fontId="24" fillId="0" borderId="12" xfId="0" applyAlignment="1">
      <alignment horizontal="left" vertical="top" wrapText="1"/>
    </xf>
    <xf numFmtId="164" fontId="18" fillId="0" borderId="13" xfId="0" applyAlignment="1">
      <alignment horizontal="center" vertical="top"/>
    </xf>
    <xf numFmtId="164" fontId="18" fillId="0" borderId="13" xfId="0" applyAlignment="1" quotePrefix="1">
      <alignment horizontal="center" vertical="top"/>
    </xf>
    <xf numFmtId="164" fontId="8" fillId="3" borderId="12" xfId="0" applyAlignment="1">
      <alignment horizontal="left" vertical="top" wrapText="1"/>
    </xf>
    <xf numFmtId="164" fontId="8" fillId="2" borderId="3" xfId="0" applyAlignment="1">
      <alignment horizontal="left" vertical="top" wrapText="1"/>
    </xf>
    <xf numFmtId="164" fontId="8" fillId="2" borderId="3" xfId="0" applyAlignment="1" quotePrefix="1">
      <alignment horizontal="left" vertical="top" wrapText="1"/>
    </xf>
    <xf numFmtId="164" fontId="8" fillId="3" borderId="13" xfId="0" applyAlignment="1">
      <alignment horizontal="center" vertical="top"/>
    </xf>
    <xf numFmtId="164" fontId="8" fillId="3" borderId="13" xfId="0" applyAlignment="1" quotePrefix="1">
      <alignment horizontal="center" vertical="top"/>
    </xf>
    <xf numFmtId="164" fontId="25" fillId="3" borderId="3" xfId="0" applyAlignment="1">
      <alignment horizontal="center" vertical="top"/>
    </xf>
    <xf numFmtId="164" fontId="25" fillId="3" borderId="14" xfId="0" applyAlignment="1">
      <alignment horizontal="center" vertical="top"/>
    </xf>
    <xf numFmtId="168" fontId="8" fillId="3" borderId="3" xfId="0" applyAlignment="1">
      <alignment vertical="top"/>
    </xf>
    <xf numFmtId="164" fontId="23" fillId="0" borderId="0" xfId="0" applyAlignment="1">
      <alignment/>
    </xf>
    <xf numFmtId="164" fontId="26" fillId="0" borderId="13" xfId="0" applyAlignment="1">
      <alignment horizontal="center" vertical="top"/>
    </xf>
    <xf numFmtId="164" fontId="26" fillId="0" borderId="13" xfId="0" applyAlignment="1" quotePrefix="1">
      <alignment horizontal="center" vertical="top"/>
    </xf>
    <xf numFmtId="164" fontId="26" fillId="0" borderId="3" xfId="0" applyAlignment="1">
      <alignment horizontal="center" vertical="top"/>
    </xf>
    <xf numFmtId="164" fontId="26" fillId="0" borderId="3" xfId="0" applyAlignment="1" quotePrefix="1">
      <alignment horizontal="center" vertical="top"/>
    </xf>
    <xf numFmtId="164" fontId="26" fillId="0" borderId="14" xfId="0" applyAlignment="1">
      <alignment horizontal="center" vertical="top"/>
    </xf>
    <xf numFmtId="164" fontId="24" fillId="0" borderId="3" xfId="0" applyAlignment="1">
      <alignment wrapText="1"/>
    </xf>
    <xf numFmtId="164" fontId="24" fillId="0" borderId="15" xfId="0" applyAlignment="1">
      <alignment horizontal="center" vertical="top"/>
    </xf>
    <xf numFmtId="164" fontId="24" fillId="0" borderId="15" xfId="0" applyAlignment="1" quotePrefix="1">
      <alignment horizontal="center" vertical="top"/>
    </xf>
    <xf numFmtId="164" fontId="8" fillId="2" borderId="12" xfId="0" applyAlignment="1">
      <alignment horizontal="left" vertical="top" wrapText="1"/>
    </xf>
    <xf numFmtId="168" fontId="8" fillId="2" borderId="3" xfId="0" applyAlignment="1">
      <alignment vertical="top"/>
    </xf>
    <xf numFmtId="164" fontId="22" fillId="0" borderId="13" xfId="0" applyAlignment="1">
      <alignment horizontal="center" vertical="top"/>
    </xf>
    <xf numFmtId="164" fontId="22" fillId="0" borderId="13" xfId="0" applyAlignment="1" quotePrefix="1">
      <alignment horizontal="center" vertical="top"/>
    </xf>
    <xf numFmtId="164" fontId="23" fillId="0" borderId="13" xfId="0" applyAlignment="1">
      <alignment horizontal="center" vertical="top"/>
    </xf>
    <xf numFmtId="164" fontId="23" fillId="0" borderId="13" xfId="0" applyAlignment="1" quotePrefix="1">
      <alignment horizontal="center" vertical="top"/>
    </xf>
    <xf numFmtId="164" fontId="23" fillId="0" borderId="3" xfId="0" applyAlignment="1">
      <alignment horizontal="center" vertical="top"/>
    </xf>
    <xf numFmtId="164" fontId="23" fillId="0" borderId="3" xfId="0" applyAlignment="1" quotePrefix="1">
      <alignment horizontal="center" vertical="top"/>
    </xf>
    <xf numFmtId="164" fontId="24" fillId="0" borderId="0" xfId="0" applyAlignment="1">
      <alignment wrapText="1"/>
    </xf>
    <xf numFmtId="164" fontId="24" fillId="0" borderId="13" xfId="0" applyAlignment="1">
      <alignment horizontal="center" vertical="top"/>
    </xf>
    <xf numFmtId="164" fontId="24" fillId="0" borderId="13" xfId="0" applyAlignment="1" quotePrefix="1">
      <alignment horizontal="center" vertical="top"/>
    </xf>
    <xf numFmtId="164" fontId="24" fillId="0" borderId="3" xfId="0" applyAlignment="1">
      <alignment horizontal="center" vertical="top"/>
    </xf>
    <xf numFmtId="164" fontId="24" fillId="0" borderId="3" xfId="0" applyAlignment="1" quotePrefix="1">
      <alignment horizontal="center" vertical="top"/>
    </xf>
    <xf numFmtId="164" fontId="18" fillId="0" borderId="3" xfId="0" applyAlignment="1">
      <alignment wrapText="1"/>
    </xf>
    <xf numFmtId="164" fontId="18" fillId="0" borderId="3" xfId="0" applyAlignment="1">
      <alignment horizontal="center" vertical="top"/>
    </xf>
    <xf numFmtId="164" fontId="18" fillId="0" borderId="3" xfId="0" applyAlignment="1" quotePrefix="1">
      <alignment horizontal="center" vertical="top"/>
    </xf>
    <xf numFmtId="164" fontId="8" fillId="2" borderId="13" xfId="0" applyAlignment="1">
      <alignment horizontal="center" vertical="top"/>
    </xf>
    <xf numFmtId="164" fontId="8" fillId="2" borderId="13" xfId="0" applyAlignment="1" quotePrefix="1">
      <alignment horizontal="center" vertical="top"/>
    </xf>
    <xf numFmtId="164" fontId="8" fillId="2" borderId="3" xfId="0" applyAlignment="1">
      <alignment horizontal="center" vertical="top"/>
    </xf>
    <xf numFmtId="164" fontId="8" fillId="2" borderId="14" xfId="0" applyAlignment="1">
      <alignment horizontal="center" vertical="top"/>
    </xf>
    <xf numFmtId="164" fontId="22" fillId="0" borderId="10" xfId="0" applyAlignment="1">
      <alignment horizontal="left" vertical="top" wrapText="1"/>
    </xf>
    <xf numFmtId="164" fontId="18" fillId="0" borderId="12" xfId="0" applyAlignment="1">
      <alignment horizontal="left" vertical="top" wrapText="1"/>
    </xf>
    <xf numFmtId="164" fontId="18" fillId="0" borderId="13" xfId="0" applyAlignment="1">
      <alignment horizontal="center" vertical="top"/>
    </xf>
    <xf numFmtId="164" fontId="18" fillId="0" borderId="13" xfId="0" applyAlignment="1" quotePrefix="1">
      <alignment horizontal="center" vertical="top"/>
    </xf>
    <xf numFmtId="164" fontId="27" fillId="0" borderId="16" xfId="0" applyAlignment="1">
      <alignment horizontal="left" vertical="top" wrapText="1"/>
    </xf>
    <xf numFmtId="164" fontId="22" fillId="0" borderId="15" xfId="0" applyAlignment="1">
      <alignment horizontal="center" vertical="top"/>
    </xf>
    <xf numFmtId="164" fontId="22" fillId="0" borderId="15" xfId="0" applyAlignment="1" quotePrefix="1">
      <alignment horizontal="center" vertical="top"/>
    </xf>
    <xf numFmtId="164" fontId="22" fillId="0" borderId="3" xfId="0" applyAlignment="1">
      <alignment horizontal="center" vertical="top"/>
    </xf>
    <xf numFmtId="164" fontId="22" fillId="0" borderId="3" xfId="0" applyAlignment="1" quotePrefix="1">
      <alignment horizontal="center" vertical="top"/>
    </xf>
    <xf numFmtId="164" fontId="22" fillId="0" borderId="14" xfId="0" applyAlignment="1">
      <alignment horizontal="center" vertical="top"/>
    </xf>
    <xf numFmtId="168" fontId="28" fillId="0" borderId="3" xfId="0" applyAlignment="1">
      <alignment vertical="top"/>
    </xf>
    <xf numFmtId="164" fontId="23" fillId="0" borderId="16" xfId="0" applyAlignment="1">
      <alignment horizontal="left" vertical="top" wrapText="1"/>
    </xf>
    <xf numFmtId="164" fontId="23" fillId="0" borderId="15" xfId="0" applyAlignment="1">
      <alignment horizontal="center" vertical="top"/>
    </xf>
    <xf numFmtId="164" fontId="23" fillId="0" borderId="15" xfId="0" applyAlignment="1" quotePrefix="1">
      <alignment horizontal="center" vertical="top"/>
    </xf>
    <xf numFmtId="164" fontId="23" fillId="0" borderId="14" xfId="0" applyAlignment="1">
      <alignment horizontal="center" vertical="top"/>
    </xf>
    <xf numFmtId="164" fontId="24" fillId="0" borderId="16" xfId="0" applyAlignment="1">
      <alignment horizontal="left" vertical="top" wrapText="1"/>
    </xf>
    <xf numFmtId="164" fontId="24" fillId="0" borderId="14" xfId="0" applyAlignment="1">
      <alignment horizontal="center" vertical="top"/>
    </xf>
    <xf numFmtId="164" fontId="18" fillId="0" borderId="17" xfId="0" applyAlignment="1">
      <alignment horizontal="left" vertical="center" wrapText="1"/>
    </xf>
    <xf numFmtId="164" fontId="18" fillId="0" borderId="14" xfId="0" applyAlignment="1">
      <alignment horizontal="center" vertical="top"/>
    </xf>
    <xf numFmtId="164" fontId="18" fillId="0" borderId="14" xfId="0" applyAlignment="1" quotePrefix="1">
      <alignment horizontal="center" vertical="top"/>
    </xf>
    <xf numFmtId="164" fontId="27" fillId="0" borderId="12" xfId="0" applyAlignment="1">
      <alignment horizontal="left" vertical="top" wrapText="1"/>
    </xf>
    <xf numFmtId="164" fontId="23" fillId="0" borderId="7" xfId="0" applyAlignment="1">
      <alignment horizontal="center" vertical="top"/>
    </xf>
    <xf numFmtId="164" fontId="23" fillId="0" borderId="7" xfId="0" applyAlignment="1" quotePrefix="1">
      <alignment horizontal="center" vertical="top"/>
    </xf>
    <xf numFmtId="164" fontId="23" fillId="0" borderId="7" xfId="0" applyAlignment="1">
      <alignment horizontal="center" vertical="top"/>
    </xf>
    <xf numFmtId="164" fontId="23" fillId="0" borderId="7" xfId="0" applyAlignment="1" quotePrefix="1">
      <alignment horizontal="center" vertical="top"/>
    </xf>
    <xf numFmtId="164" fontId="23" fillId="0" borderId="18" xfId="0" applyAlignment="1">
      <alignment horizontal="center" vertical="top"/>
    </xf>
    <xf numFmtId="164" fontId="24" fillId="0" borderId="17" xfId="0" applyAlignment="1">
      <alignment horizontal="left" vertical="top" wrapText="1"/>
    </xf>
    <xf numFmtId="164" fontId="24" fillId="0" borderId="7" xfId="0" applyAlignment="1">
      <alignment horizontal="center" vertical="top"/>
    </xf>
    <xf numFmtId="164" fontId="24" fillId="0" borderId="7" xfId="0" applyAlignment="1" quotePrefix="1">
      <alignment horizontal="center" vertical="top"/>
    </xf>
    <xf numFmtId="164" fontId="18" fillId="0" borderId="7" xfId="0" applyAlignment="1">
      <alignment horizontal="center" vertical="top"/>
    </xf>
    <xf numFmtId="164" fontId="18" fillId="0" borderId="7" xfId="0" applyAlignment="1" quotePrefix="1">
      <alignment horizontal="center" vertical="top"/>
    </xf>
    <xf numFmtId="164" fontId="24" fillId="0" borderId="10" xfId="0" applyAlignment="1">
      <alignment/>
    </xf>
    <xf numFmtId="164" fontId="8" fillId="2" borderId="13" xfId="0" applyAlignment="1">
      <alignment horizontal="center" vertical="top"/>
    </xf>
    <xf numFmtId="164" fontId="8" fillId="2" borderId="13" xfId="0" applyAlignment="1" quotePrefix="1">
      <alignment horizontal="center" vertical="top"/>
    </xf>
    <xf numFmtId="164" fontId="18" fillId="0" borderId="19" xfId="0" applyAlignment="1">
      <alignment horizontal="center" vertical="top"/>
    </xf>
    <xf numFmtId="164" fontId="18" fillId="0" borderId="19" xfId="0" applyAlignment="1" quotePrefix="1">
      <alignment horizontal="center" vertical="top"/>
    </xf>
    <xf numFmtId="164" fontId="18" fillId="0" borderId="18" xfId="0" applyAlignment="1">
      <alignment horizontal="center" vertical="top"/>
    </xf>
    <xf numFmtId="164" fontId="18" fillId="0" borderId="18" xfId="0" applyAlignment="1" quotePrefix="1">
      <alignment horizontal="center" vertical="top"/>
    </xf>
    <xf numFmtId="168" fontId="18" fillId="0" borderId="7" xfId="0" applyAlignment="1">
      <alignment vertical="top"/>
    </xf>
    <xf numFmtId="164" fontId="23" fillId="0" borderId="3" xfId="0" applyAlignment="1">
      <alignment/>
    </xf>
    <xf numFmtId="164" fontId="18" fillId="0" borderId="16" xfId="0" applyAlignment="1">
      <alignment horizontal="left" vertical="top" wrapText="1"/>
    </xf>
    <xf numFmtId="164" fontId="25" fillId="3" borderId="3" xfId="0" applyAlignment="1">
      <alignment/>
    </xf>
    <xf numFmtId="164" fontId="25" fillId="3" borderId="20" xfId="0" applyAlignment="1">
      <alignment horizontal="center" vertical="top"/>
    </xf>
    <xf numFmtId="164" fontId="25" fillId="3" borderId="20" xfId="0" applyAlignment="1" quotePrefix="1">
      <alignment horizontal="center" vertical="top"/>
    </xf>
    <xf numFmtId="164" fontId="30" fillId="3" borderId="7" xfId="0" applyAlignment="1">
      <alignment horizontal="center" vertical="top"/>
    </xf>
    <xf numFmtId="164" fontId="30" fillId="3" borderId="18" xfId="0" applyAlignment="1">
      <alignment horizontal="center" vertical="top"/>
    </xf>
    <xf numFmtId="164" fontId="22" fillId="0" borderId="0" xfId="0" applyAlignment="1">
      <alignment/>
    </xf>
    <xf numFmtId="164" fontId="22" fillId="0" borderId="19" xfId="0" applyAlignment="1">
      <alignment horizontal="center" vertical="top"/>
    </xf>
    <xf numFmtId="164" fontId="22" fillId="0" borderId="19" xfId="0" applyAlignment="1" quotePrefix="1">
      <alignment horizontal="center" vertical="top"/>
    </xf>
    <xf numFmtId="164" fontId="22" fillId="0" borderId="7" xfId="0" applyAlignment="1">
      <alignment horizontal="center" vertical="top"/>
    </xf>
    <xf numFmtId="164" fontId="22" fillId="0" borderId="7" xfId="0" applyAlignment="1" quotePrefix="1">
      <alignment horizontal="center" vertical="top"/>
    </xf>
    <xf numFmtId="164" fontId="23" fillId="0" borderId="20" xfId="0" applyAlignment="1">
      <alignment horizontal="center" vertical="top"/>
    </xf>
    <xf numFmtId="164" fontId="23" fillId="0" borderId="20" xfId="0" applyAlignment="1" quotePrefix="1">
      <alignment horizontal="center" vertical="top"/>
    </xf>
    <xf numFmtId="164" fontId="23" fillId="0" borderId="18" xfId="0" applyAlignment="1">
      <alignment horizontal="center" vertical="top"/>
    </xf>
    <xf numFmtId="164" fontId="24" fillId="0" borderId="19" xfId="0" applyAlignment="1">
      <alignment horizontal="center" vertical="top"/>
    </xf>
    <xf numFmtId="164" fontId="24" fillId="0" borderId="19" xfId="0" applyAlignment="1" quotePrefix="1">
      <alignment horizontal="center" vertical="top"/>
    </xf>
    <xf numFmtId="164" fontId="24" fillId="0" borderId="18" xfId="0" applyAlignment="1">
      <alignment horizontal="center" vertical="top"/>
    </xf>
    <xf numFmtId="164" fontId="18" fillId="0" borderId="20" xfId="0" applyAlignment="1">
      <alignment horizontal="center" vertical="top"/>
    </xf>
    <xf numFmtId="164" fontId="18" fillId="0" borderId="20" xfId="0" applyAlignment="1" quotePrefix="1">
      <alignment horizontal="center" vertical="top"/>
    </xf>
    <xf numFmtId="164" fontId="25" fillId="3" borderId="10" xfId="0" applyAlignment="1">
      <alignment horizontal="left" vertical="top" wrapText="1"/>
    </xf>
    <xf numFmtId="164" fontId="30" fillId="3" borderId="13" xfId="0" applyAlignment="1">
      <alignment horizontal="center" vertical="top"/>
    </xf>
    <xf numFmtId="164" fontId="30" fillId="3" borderId="13" xfId="0" applyAlignment="1" quotePrefix="1">
      <alignment horizontal="center" vertical="top"/>
    </xf>
    <xf numFmtId="164" fontId="30" fillId="3" borderId="3" xfId="0" applyAlignment="1">
      <alignment horizontal="center" vertical="top"/>
    </xf>
    <xf numFmtId="164" fontId="30" fillId="3" borderId="3" xfId="0" applyAlignment="1">
      <alignment horizontal="center" vertical="top"/>
    </xf>
    <xf numFmtId="164" fontId="30" fillId="3" borderId="14" xfId="0" applyAlignment="1">
      <alignment horizontal="center" vertical="top"/>
    </xf>
    <xf numFmtId="168" fontId="25" fillId="3" borderId="15" xfId="0" applyAlignment="1">
      <alignment vertical="top"/>
    </xf>
    <xf numFmtId="164" fontId="31" fillId="0" borderId="0" xfId="0" applyAlignment="1">
      <alignment/>
    </xf>
    <xf numFmtId="164" fontId="22" fillId="0" borderId="21" xfId="0" applyAlignment="1">
      <alignment horizontal="center" vertical="top"/>
    </xf>
    <xf numFmtId="164" fontId="22" fillId="0" borderId="21" xfId="0" applyAlignment="1" quotePrefix="1">
      <alignment horizontal="center" vertical="top"/>
    </xf>
    <xf numFmtId="164" fontId="22" fillId="0" borderId="8" xfId="0" applyAlignment="1">
      <alignment horizontal="center" vertical="top"/>
    </xf>
    <xf numFmtId="164" fontId="22" fillId="0" borderId="8" xfId="0" applyAlignment="1" quotePrefix="1">
      <alignment horizontal="center" vertical="top"/>
    </xf>
    <xf numFmtId="164" fontId="22" fillId="0" borderId="8" xfId="0" applyAlignment="1">
      <alignment horizontal="center" vertical="top"/>
    </xf>
    <xf numFmtId="164" fontId="22" fillId="0" borderId="9" xfId="0" applyAlignment="1">
      <alignment horizontal="center" vertical="top"/>
    </xf>
    <xf numFmtId="168" fontId="22" fillId="0" borderId="11" xfId="0" applyAlignment="1">
      <alignment vertical="top"/>
    </xf>
    <xf numFmtId="164" fontId="23" fillId="0" borderId="10" xfId="0" applyAlignment="1">
      <alignment/>
    </xf>
    <xf numFmtId="164" fontId="26" fillId="0" borderId="3" xfId="0" applyAlignment="1">
      <alignment horizontal="center" vertical="top"/>
    </xf>
    <xf numFmtId="164" fontId="26" fillId="0" borderId="3" xfId="0" applyAlignment="1" quotePrefix="1">
      <alignment horizontal="center" vertical="top"/>
    </xf>
    <xf numFmtId="164" fontId="24" fillId="0" borderId="10" xfId="0" applyAlignment="1">
      <alignment wrapText="1"/>
    </xf>
    <xf numFmtId="168" fontId="24" fillId="0" borderId="5" xfId="0" applyAlignment="1">
      <alignment vertical="top"/>
    </xf>
    <xf numFmtId="164" fontId="18" fillId="0" borderId="22" xfId="0" applyAlignment="1">
      <alignment horizontal="center" vertical="top"/>
    </xf>
    <xf numFmtId="164" fontId="18" fillId="0" borderId="22" xfId="0" applyAlignment="1" quotePrefix="1">
      <alignment horizontal="center" vertical="top"/>
    </xf>
    <xf numFmtId="164" fontId="18" fillId="0" borderId="11" xfId="0" applyAlignment="1">
      <alignment horizontal="center" vertical="top"/>
    </xf>
    <xf numFmtId="164" fontId="18" fillId="0" borderId="11" xfId="0" applyAlignment="1" quotePrefix="1">
      <alignment horizontal="center" vertical="top"/>
    </xf>
    <xf numFmtId="164" fontId="18" fillId="0" borderId="11" xfId="0" applyAlignment="1">
      <alignment horizontal="center" vertical="top"/>
    </xf>
    <xf numFmtId="164" fontId="18" fillId="0" borderId="11" xfId="0" applyAlignment="1" quotePrefix="1">
      <alignment horizontal="center" vertical="top"/>
    </xf>
    <xf numFmtId="164" fontId="18" fillId="0" borderId="23" xfId="0" applyAlignment="1">
      <alignment horizontal="center" vertical="top"/>
    </xf>
    <xf numFmtId="164" fontId="18" fillId="0" borderId="23" xfId="0" applyAlignment="1" quotePrefix="1">
      <alignment horizontal="center" vertical="top"/>
    </xf>
    <xf numFmtId="168" fontId="18" fillId="0" borderId="15" xfId="0" applyAlignment="1">
      <alignment vertical="top"/>
    </xf>
    <xf numFmtId="164" fontId="25" fillId="2" borderId="3" xfId="0" applyAlignment="1">
      <alignment horizontal="right" vertical="top" wrapText="1"/>
    </xf>
    <xf numFmtId="164" fontId="25" fillId="2" borderId="24" xfId="0" applyAlignment="1">
      <alignment horizontal="left" vertical="top"/>
    </xf>
    <xf numFmtId="164" fontId="25" fillId="2" borderId="25" xfId="0" applyAlignment="1">
      <alignment horizontal="left" vertical="top"/>
    </xf>
    <xf numFmtId="164" fontId="25" fillId="2" borderId="25" xfId="0" applyAlignment="1">
      <alignment horizontal="center" vertical="top"/>
    </xf>
    <xf numFmtId="164" fontId="25" fillId="2" borderId="26" xfId="0" applyAlignment="1">
      <alignment horizontal="center" vertical="top"/>
    </xf>
    <xf numFmtId="168" fontId="8" fillId="2" borderId="24" xfId="0" applyAlignment="1">
      <alignment vertical="top"/>
    </xf>
    <xf numFmtId="164" fontId="2" fillId="0" borderId="0" xfId="0" applyAlignment="1">
      <alignment horizontal="right"/>
    </xf>
    <xf numFmtId="164" fontId="2" fillId="0" borderId="0" xfId="0" applyAlignment="1">
      <alignment horizontal="center"/>
    </xf>
    <xf numFmtId="164" fontId="33" fillId="0" borderId="27" xfId="0" applyAlignment="1">
      <alignment horizontal="center"/>
    </xf>
    <xf numFmtId="164" fontId="33" fillId="0" borderId="28" xfId="0" applyAlignment="1">
      <alignment horizontal="center" wrapText="1"/>
    </xf>
    <xf numFmtId="164" fontId="33" fillId="0" borderId="28" xfId="0" applyAlignment="1">
      <alignment horizontal="center" vertical="top" wrapText="1"/>
    </xf>
    <xf numFmtId="164" fontId="34" fillId="0" borderId="29" xfId="0" applyAlignment="1">
      <alignment horizontal="justify"/>
    </xf>
    <xf numFmtId="164" fontId="35" fillId="0" borderId="30" xfId="0" applyAlignment="1">
      <alignment horizontal="right"/>
    </xf>
    <xf numFmtId="164" fontId="35" fillId="0" borderId="30" xfId="0" applyAlignment="1" quotePrefix="1">
      <alignment horizontal="right"/>
    </xf>
    <xf numFmtId="164" fontId="36" fillId="0" borderId="29" xfId="0" applyAlignment="1">
      <alignment horizontal="justify"/>
    </xf>
    <xf numFmtId="164" fontId="33" fillId="0" borderId="30" xfId="0" applyAlignment="1">
      <alignment horizontal="right"/>
    </xf>
    <xf numFmtId="164" fontId="33" fillId="0" borderId="30" xfId="0" applyAlignment="1" quotePrefix="1">
      <alignment horizontal="right"/>
    </xf>
    <xf numFmtId="168" fontId="2" fillId="0" borderId="3" xfId="0" applyAlignment="1">
      <alignment vertical="top"/>
    </xf>
    <xf numFmtId="168" fontId="5" fillId="0" borderId="3" xfId="0" applyAlignment="1">
      <alignment vertical="top"/>
    </xf>
    <xf numFmtId="168" fontId="8" fillId="0" borderId="3" xfId="0" applyAlignment="1">
      <alignment vertical="top"/>
    </xf>
    <xf numFmtId="168" fontId="9" fillId="0" borderId="3" xfId="0" applyAlignment="1">
      <alignment vertical="top"/>
    </xf>
    <xf numFmtId="168" fontId="10" fillId="0" borderId="3" xfId="0" applyAlignment="1">
      <alignment vertical="top"/>
    </xf>
    <xf numFmtId="173" fontId="38" fillId="0" borderId="14" xfId="19">
      <alignment horizontal="right" vertical="center"/>
      <protection hidden="1"/>
    </xf>
    <xf numFmtId="164" fontId="8" fillId="2" borderId="31" xfId="0" applyAlignment="1">
      <alignment horizontal="left" vertical="top" wrapText="1"/>
    </xf>
    <xf numFmtId="164" fontId="8" fillId="2" borderId="22" xfId="0" applyAlignment="1">
      <alignment horizontal="center" vertical="top"/>
    </xf>
    <xf numFmtId="164" fontId="8" fillId="2" borderId="22" xfId="0" applyAlignment="1" quotePrefix="1">
      <alignment horizontal="center" vertical="top"/>
    </xf>
    <xf numFmtId="164" fontId="8" fillId="2" borderId="11" xfId="0" applyAlignment="1">
      <alignment horizontal="center" vertical="top"/>
    </xf>
    <xf numFmtId="164" fontId="8" fillId="2" borderId="23" xfId="0" applyAlignment="1">
      <alignment horizontal="center" vertical="top"/>
    </xf>
    <xf numFmtId="164" fontId="29" fillId="0" borderId="3" xfId="0" applyAlignment="1">
      <alignment horizontal="left" vertical="top" wrapText="1"/>
    </xf>
    <xf numFmtId="173" fontId="37" fillId="0" borderId="14" xfId="19">
      <alignment/>
      <protection hidden="1"/>
    </xf>
    <xf numFmtId="168" fontId="35" fillId="0" borderId="30" xfId="0" applyAlignment="1">
      <alignment horizontal="right" vertical="top" wrapText="1"/>
    </xf>
    <xf numFmtId="168" fontId="35" fillId="0" borderId="30" xfId="0" applyAlignment="1">
      <alignment horizontal="right" wrapText="1"/>
    </xf>
    <xf numFmtId="164" fontId="2" fillId="4" borderId="3" xfId="0" applyAlignment="1">
      <alignment horizontal="left" vertical="top" wrapText="1"/>
    </xf>
    <xf numFmtId="164" fontId="2" fillId="4" borderId="3" xfId="0" applyAlignment="1" quotePrefix="1">
      <alignment horizontal="left" vertical="top" wrapText="1"/>
    </xf>
    <xf numFmtId="164" fontId="20" fillId="0" borderId="0" xfId="0" applyAlignment="1">
      <alignment horizontal="center" vertical="top"/>
    </xf>
    <xf numFmtId="164" fontId="32" fillId="0" borderId="0" xfId="0" applyAlignment="1">
      <alignment/>
    </xf>
    <xf numFmtId="164" fontId="2" fillId="0" borderId="3" xfId="0" applyAlignment="1">
      <alignment vertical="justify" wrapText="1"/>
    </xf>
    <xf numFmtId="164" fontId="8" fillId="0" borderId="3" xfId="0" applyAlignment="1">
      <alignment vertical="justify" wrapText="1"/>
    </xf>
    <xf numFmtId="164" fontId="23" fillId="0" borderId="3" xfId="0" applyAlignment="1">
      <alignment wrapText="1"/>
    </xf>
    <xf numFmtId="164" fontId="23" fillId="0" borderId="17" xfId="0" applyAlignment="1">
      <alignment/>
    </xf>
    <xf numFmtId="164" fontId="23" fillId="0" borderId="8" xfId="0" applyAlignment="1">
      <alignment horizontal="center" vertical="top"/>
    </xf>
    <xf numFmtId="164" fontId="23" fillId="0" borderId="8" xfId="0" applyAlignment="1" quotePrefix="1">
      <alignment horizontal="center" vertical="top"/>
    </xf>
    <xf numFmtId="164" fontId="24" fillId="0" borderId="16" xfId="0" applyAlignment="1">
      <alignment/>
    </xf>
    <xf numFmtId="173" fontId="38" fillId="0" borderId="3" xfId="19">
      <alignment horizontal="right" vertical="center"/>
      <protection hidden="1"/>
    </xf>
    <xf numFmtId="173" fontId="39" fillId="0" borderId="3" xfId="19">
      <alignment horizontal="right" vertical="center"/>
      <protection hidden="1"/>
    </xf>
    <xf numFmtId="164" fontId="24" fillId="0" borderId="14" xfId="0" applyAlignment="1">
      <alignment horizontal="left" vertical="top" wrapText="1"/>
    </xf>
    <xf numFmtId="164" fontId="0" fillId="0" borderId="0" xfId="0" applyAlignment="1">
      <alignment wrapText="1"/>
    </xf>
    <xf numFmtId="164" fontId="11" fillId="5" borderId="5" xfId="0" applyAlignment="1">
      <alignment horizontal="left" vertical="center" wrapText="1"/>
    </xf>
    <xf numFmtId="171" fontId="21" fillId="0" borderId="3" xfId="0" applyAlignment="1">
      <alignment horizontal="center" vertical="center" wrapText="1"/>
    </xf>
    <xf numFmtId="164" fontId="18" fillId="0" borderId="15" xfId="0" applyAlignment="1">
      <alignment horizontal="left" vertical="top" wrapText="1"/>
    </xf>
    <xf numFmtId="164" fontId="18" fillId="0" borderId="15" xfId="0" applyAlignment="1" quotePrefix="1">
      <alignment horizontal="left" vertical="top" wrapText="1"/>
    </xf>
    <xf numFmtId="164" fontId="18" fillId="0" borderId="3" xfId="0" applyAlignment="1">
      <alignment horizontal="left" vertical="center" wrapText="1"/>
    </xf>
    <xf numFmtId="164" fontId="2" fillId="0" borderId="0" xfId="0" applyAlignment="1">
      <alignment wrapText="1"/>
    </xf>
    <xf numFmtId="174" fontId="2" fillId="0" borderId="3" xfId="0" applyAlignment="1">
      <alignment vertical="top"/>
    </xf>
    <xf numFmtId="175" fontId="0" fillId="0" borderId="0" xfId="0" applyAlignment="1">
      <alignment/>
    </xf>
    <xf numFmtId="164" fontId="0" fillId="0" borderId="32" xfId="0" applyAlignment="1">
      <alignment/>
    </xf>
    <xf numFmtId="164" fontId="0" fillId="0" borderId="33" xfId="0" applyAlignment="1">
      <alignment/>
    </xf>
    <xf numFmtId="164" fontId="0" fillId="0" borderId="24" xfId="0" applyAlignment="1">
      <alignment/>
    </xf>
    <xf numFmtId="164" fontId="20" fillId="0" borderId="34" xfId="0" applyAlignment="1">
      <alignment horizontal="center" vertical="center" wrapText="1"/>
    </xf>
    <xf numFmtId="164" fontId="20" fillId="0" borderId="8" xfId="0" applyAlignment="1">
      <alignment horizontal="center" vertical="center" wrapText="1"/>
    </xf>
    <xf numFmtId="164" fontId="19" fillId="0" borderId="0" xfId="0" applyAlignment="1">
      <alignment horizontal="center" wrapText="1"/>
    </xf>
    <xf numFmtId="164" fontId="18" fillId="0" borderId="35" xfId="0" applyAlignment="1">
      <alignment horizontal="center" vertical="center" wrapText="1"/>
    </xf>
    <xf numFmtId="164" fontId="18" fillId="0" borderId="17" xfId="0" applyAlignment="1">
      <alignment horizontal="center" vertical="center" wrapText="1"/>
    </xf>
    <xf numFmtId="164" fontId="18" fillId="0" borderId="29" xfId="0" applyAlignment="1">
      <alignment horizontal="center" vertical="center" wrapText="1"/>
    </xf>
    <xf numFmtId="164" fontId="18" fillId="0" borderId="36" xfId="0" applyAlignment="1">
      <alignment horizontal="center" vertical="center" textRotation="90" wrapText="1"/>
    </xf>
    <xf numFmtId="164" fontId="0" fillId="0" borderId="37" xfId="0" applyAlignment="1">
      <alignment horizontal="center" vertical="center" textRotation="90" wrapText="1"/>
    </xf>
    <xf numFmtId="164" fontId="18" fillId="0" borderId="38" xfId="0" applyAlignment="1">
      <alignment horizontal="center" vertical="center" textRotation="90" wrapText="1"/>
    </xf>
    <xf numFmtId="164" fontId="18" fillId="0" borderId="13" xfId="0" applyAlignment="1">
      <alignment horizontal="center" vertical="center" textRotation="90" wrapText="1"/>
    </xf>
    <xf numFmtId="164" fontId="18" fillId="0" borderId="39" xfId="0" applyAlignment="1">
      <alignment horizontal="center" vertical="center" textRotation="90" wrapText="1"/>
    </xf>
    <xf numFmtId="164" fontId="18" fillId="0" borderId="40" xfId="0" applyAlignment="1">
      <alignment horizontal="center" vertical="center" textRotation="90" wrapText="1"/>
    </xf>
    <xf numFmtId="164" fontId="18" fillId="0" borderId="3" xfId="0" applyAlignment="1">
      <alignment horizontal="center" vertical="center" textRotation="90" wrapText="1"/>
    </xf>
    <xf numFmtId="164" fontId="18" fillId="0" borderId="41" xfId="0" applyAlignment="1">
      <alignment horizontal="center" vertical="center" textRotation="90" wrapText="1"/>
    </xf>
    <xf numFmtId="164" fontId="18" fillId="0" borderId="42" xfId="0" applyAlignment="1">
      <alignment horizontal="center" vertical="center" textRotation="90" wrapText="1"/>
    </xf>
    <xf numFmtId="164" fontId="0" fillId="0" borderId="43" xfId="0" applyAlignment="1">
      <alignment/>
    </xf>
    <xf numFmtId="164" fontId="0" fillId="0" borderId="44" xfId="0" applyAlignment="1">
      <alignment/>
    </xf>
    <xf numFmtId="164" fontId="18" fillId="0" borderId="45" xfId="0" applyAlignment="1">
      <alignment horizontal="center" vertical="center" textRotation="90" wrapText="1"/>
    </xf>
    <xf numFmtId="164" fontId="18" fillId="0" borderId="14" xfId="0" applyAlignment="1">
      <alignment horizontal="center" vertical="center" textRotation="90" wrapText="1"/>
    </xf>
    <xf numFmtId="164" fontId="18" fillId="0" borderId="46" xfId="0" applyAlignment="1">
      <alignment horizontal="center" vertical="center" textRotation="90" wrapText="1"/>
    </xf>
    <xf numFmtId="164" fontId="20" fillId="0" borderId="25" xfId="0" applyAlignment="1">
      <alignment horizontal="center" vertical="center" wrapText="1"/>
    </xf>
    <xf numFmtId="164" fontId="2" fillId="0" borderId="0" xfId="0" applyAlignment="1">
      <alignment horizontal="center" wrapText="1"/>
    </xf>
    <xf numFmtId="169" fontId="3" fillId="0" borderId="7" xfId="0" applyAlignment="1">
      <alignment horizontal="center" vertical="center" wrapText="1"/>
    </xf>
    <xf numFmtId="169" fontId="3" fillId="0" borderId="11" xfId="0" applyAlignment="1">
      <alignment horizontal="center" vertical="center" wrapText="1"/>
    </xf>
    <xf numFmtId="164" fontId="11" fillId="5" borderId="0" xfId="0" applyAlignment="1">
      <alignment horizontal="left" vertical="center" wrapText="1"/>
    </xf>
    <xf numFmtId="164" fontId="2" fillId="0" borderId="0" xfId="0" applyAlignment="1">
      <alignment horizontal="center" vertical="top" wrapText="1"/>
    </xf>
    <xf numFmtId="164" fontId="3" fillId="0" borderId="0" xfId="0" applyAlignment="1">
      <alignment horizontal="center" vertical="top" wrapText="1"/>
    </xf>
    <xf numFmtId="164" fontId="4" fillId="0" borderId="7" xfId="0" applyAlignment="1">
      <alignment horizontal="center" vertical="center"/>
    </xf>
    <xf numFmtId="164" fontId="4" fillId="0" borderId="11" xfId="0" applyAlignment="1">
      <alignment horizontal="center" vertical="center"/>
    </xf>
    <xf numFmtId="164" fontId="3" fillId="0" borderId="7" xfId="0" applyAlignment="1">
      <alignment horizontal="center" vertical="center" wrapText="1"/>
    </xf>
    <xf numFmtId="164" fontId="3" fillId="0" borderId="11" xfId="0" applyAlignment="1">
      <alignment horizontal="center" vertical="center" wrapText="1"/>
    </xf>
    <xf numFmtId="164" fontId="3" fillId="0" borderId="10" xfId="0" applyAlignment="1">
      <alignment horizontal="center" vertical="center" wrapText="1"/>
    </xf>
    <xf numFmtId="164" fontId="3" fillId="0" borderId="47" xfId="0" applyAlignment="1">
      <alignment horizontal="center" vertical="center" wrapText="1"/>
    </xf>
    <xf numFmtId="164" fontId="3" fillId="0" borderId="15" xfId="0" applyAlignment="1">
      <alignment horizontal="center" vertical="center" wrapText="1"/>
    </xf>
    <xf numFmtId="164" fontId="13" fillId="0" borderId="0" xfId="16">
      <alignment vertical="top"/>
      <protection locked="0"/>
    </xf>
    <xf numFmtId="165" fontId="0" fillId="0" borderId="0" xfId="17">
      <alignment/>
      <protection/>
    </xf>
    <xf numFmtId="166" fontId="0" fillId="0" borderId="0" xfId="18">
      <alignment/>
      <protection/>
    </xf>
    <xf numFmtId="164" fontId="1" fillId="0" borderId="0" xfId="19">
      <alignment/>
      <protection/>
    </xf>
    <xf numFmtId="164" fontId="14" fillId="0" borderId="0" xfId="20">
      <alignment vertical="top"/>
      <protection locked="0"/>
    </xf>
    <xf numFmtId="167" fontId="0" fillId="0" borderId="0" xfId="21">
      <alignment/>
      <protection/>
    </xf>
    <xf numFmtId="168" fontId="0" fillId="0" borderId="0" xfId="22">
      <alignment/>
      <protection/>
    </xf>
    <xf numFmtId="169" fontId="0" fillId="0" borderId="0" xfId="23">
      <alignment/>
      <protection/>
    </xf>
  </cellXfs>
  <cellStyles count="9">
    <cellStyle name="Normal" xfId="0"/>
    <cellStyle name="Hyperlink" xfId="16"/>
    <cellStyle name="Currency" xfId="17"/>
    <cellStyle name="Currency [0]" xfId="18"/>
    <cellStyle name="Обычный_tmp" xfId="19"/>
    <cellStyle name="Открывавшаяся гиперссыл"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4"/>
  <sheetViews>
    <sheetView tabSelected="1" workbookViewId="0" topLeftCell="B82">
      <selection activeCell="J81" sqref="J81"/>
    </sheetView>
  </sheetViews>
  <sheetFormatPr defaultColWidth="9.00390625" defaultRowHeight="12.75"/>
  <cols>
    <col min="1" max="1" width="69.375" style="0" customWidth="1"/>
    <col min="2" max="2" width="6.25390625" style="0" customWidth="1"/>
    <col min="3" max="3" width="4.75390625" style="0" customWidth="1"/>
    <col min="4" max="4" width="4.25390625" style="0" customWidth="1"/>
    <col min="5" max="5" width="5.25390625" style="0" customWidth="1"/>
    <col min="6" max="6" width="6.00390625" style="0" customWidth="1"/>
    <col min="7" max="7" width="5.25390625" style="0" customWidth="1"/>
    <col min="8" max="8" width="5.125" style="0" customWidth="1"/>
    <col min="9" max="10" width="14.625" style="0" customWidth="1"/>
  </cols>
  <sheetData>
    <row r="1" spans="3:14" ht="13.5">
      <c r="C1" s="301" t="s">
        <v>0</v>
      </c>
      <c r="G1" s="302"/>
      <c r="H1" s="302"/>
      <c r="I1" s="302"/>
      <c r="J1" s="302"/>
      <c r="K1" s="302"/>
      <c r="L1" s="302"/>
      <c r="M1" s="302"/>
      <c r="N1" s="302"/>
    </row>
    <row r="2" spans="6:14" ht="13.5">
      <c r="F2" s="302"/>
      <c r="G2" s="302"/>
      <c r="H2" s="302"/>
      <c r="I2" s="302"/>
      <c r="J2" s="302"/>
      <c r="K2" s="302"/>
      <c r="L2" s="302"/>
      <c r="M2" s="302"/>
      <c r="N2" s="302"/>
    </row>
    <row r="3" spans="1:10" ht="30" customHeight="1">
      <c r="A3" s="327" t="s">
        <v>1</v>
      </c>
      <c r="B3" s="327"/>
      <c r="C3" s="327"/>
      <c r="D3" s="327"/>
      <c r="E3" s="327"/>
      <c r="F3" s="327"/>
      <c r="G3" s="327"/>
      <c r="H3" s="327"/>
      <c r="I3" s="327"/>
      <c r="J3" s="327"/>
    </row>
    <row r="4" spans="1:10" ht="13.5">
      <c r="A4" s="86"/>
      <c r="B4" s="86"/>
      <c r="C4" s="87"/>
      <c r="D4" s="87"/>
      <c r="E4" s="85"/>
      <c r="F4" s="85"/>
      <c r="G4" s="85"/>
      <c r="H4" s="85"/>
      <c r="I4" s="85"/>
      <c r="J4" s="88" t="s">
        <v>2</v>
      </c>
    </row>
    <row r="5" spans="1:11" ht="12.75" customHeight="1">
      <c r="A5" s="328" t="s">
        <v>3</v>
      </c>
      <c r="B5" s="331" t="s">
        <v>4</v>
      </c>
      <c r="C5" s="333" t="s">
        <v>5</v>
      </c>
      <c r="D5" s="336" t="s">
        <v>6</v>
      </c>
      <c r="E5" s="339" t="s">
        <v>7</v>
      </c>
      <c r="F5" s="340"/>
      <c r="G5" s="341"/>
      <c r="H5" s="342" t="s">
        <v>8</v>
      </c>
      <c r="I5" s="325" t="s">
        <v>9</v>
      </c>
      <c r="J5" s="325" t="s">
        <v>10</v>
      </c>
      <c r="K5" s="325" t="s">
        <v>11</v>
      </c>
    </row>
    <row r="6" spans="1:11" ht="13.5">
      <c r="A6" s="329"/>
      <c r="B6" s="332"/>
      <c r="C6" s="334"/>
      <c r="D6" s="337"/>
      <c r="E6" s="89"/>
      <c r="G6" s="90"/>
      <c r="H6" s="343"/>
      <c r="I6" s="326"/>
      <c r="J6" s="326"/>
      <c r="K6" s="326"/>
    </row>
    <row r="7" spans="1:11" ht="13.5">
      <c r="A7" s="329"/>
      <c r="B7" s="332"/>
      <c r="C7" s="334"/>
      <c r="D7" s="337"/>
      <c r="E7" s="89"/>
      <c r="G7" s="90"/>
      <c r="H7" s="343"/>
      <c r="I7" s="326"/>
      <c r="J7" s="326"/>
      <c r="K7" s="326"/>
    </row>
    <row r="8" spans="1:11" ht="13.5">
      <c r="A8" s="329"/>
      <c r="B8" s="332"/>
      <c r="C8" s="334"/>
      <c r="D8" s="337"/>
      <c r="E8" s="89"/>
      <c r="G8" s="90"/>
      <c r="H8" s="343"/>
      <c r="I8" s="326"/>
      <c r="J8" s="326"/>
      <c r="K8" s="326"/>
    </row>
    <row r="9" spans="1:11" ht="13.5">
      <c r="A9" s="329"/>
      <c r="B9" s="332"/>
      <c r="C9" s="334"/>
      <c r="D9" s="337"/>
      <c r="E9" s="89"/>
      <c r="G9" s="90"/>
      <c r="H9" s="343"/>
      <c r="I9" s="326"/>
      <c r="J9" s="326"/>
      <c r="K9" s="326"/>
    </row>
    <row r="10" spans="1:11" ht="13.5">
      <c r="A10" s="330"/>
      <c r="B10" s="332"/>
      <c r="C10" s="335"/>
      <c r="D10" s="338"/>
      <c r="E10" s="322"/>
      <c r="F10" s="323"/>
      <c r="G10" s="324"/>
      <c r="H10" s="344"/>
      <c r="I10" s="345"/>
      <c r="J10" s="345"/>
      <c r="K10" s="326"/>
    </row>
    <row r="11" spans="1:11" ht="18.75">
      <c r="A11" s="91" t="s">
        <v>12</v>
      </c>
      <c r="B11" s="93" t="s">
        <v>13</v>
      </c>
      <c r="C11" s="94"/>
      <c r="D11" s="95"/>
      <c r="E11" s="89"/>
      <c r="G11" s="90"/>
      <c r="H11" s="96"/>
      <c r="I11" s="97">
        <f>I89</f>
        <v>8214779</v>
      </c>
      <c r="J11" s="97">
        <f>J89</f>
        <v>6808962.53</v>
      </c>
      <c r="K11" s="315">
        <f>J11/I11*100</f>
        <v>82.88674022758251</v>
      </c>
    </row>
    <row r="12" spans="1:11" ht="18">
      <c r="A12" s="290" t="s">
        <v>14</v>
      </c>
      <c r="B12" s="99" t="s">
        <v>13</v>
      </c>
      <c r="C12" s="292" t="s">
        <v>15</v>
      </c>
      <c r="D12" s="293"/>
      <c r="E12" s="293"/>
      <c r="F12" s="293"/>
      <c r="G12" s="293"/>
      <c r="H12" s="294"/>
      <c r="I12" s="100">
        <f>I13+I17</f>
        <v>1460000</v>
      </c>
      <c r="J12" s="100">
        <f>J13+J17</f>
        <v>1076414.8599999999</v>
      </c>
      <c r="K12" s="315">
        <f>J12/I12*100</f>
        <v>73.7270452054795</v>
      </c>
    </row>
    <row r="13" spans="1:11" ht="27.75" customHeight="1">
      <c r="A13" s="101" t="s">
        <v>16</v>
      </c>
      <c r="B13" s="103" t="s">
        <v>13</v>
      </c>
      <c r="C13" s="105" t="s">
        <v>15</v>
      </c>
      <c r="D13" s="107" t="s">
        <v>17</v>
      </c>
      <c r="E13" s="106"/>
      <c r="F13" s="106"/>
      <c r="G13" s="106"/>
      <c r="H13" s="108"/>
      <c r="I13" s="109">
        <f>I14</f>
        <v>569000</v>
      </c>
      <c r="J13" s="109">
        <f>J14</f>
        <v>361840.36</v>
      </c>
      <c r="K13" s="315">
        <f>J13/I13*100</f>
        <v>63.592330404217904</v>
      </c>
    </row>
    <row r="14" spans="1:11" ht="15.75" customHeight="1">
      <c r="A14" s="110" t="s">
        <v>18</v>
      </c>
      <c r="B14" s="112" t="s">
        <v>13</v>
      </c>
      <c r="C14" s="114" t="s">
        <v>15</v>
      </c>
      <c r="D14" s="116" t="s">
        <v>17</v>
      </c>
      <c r="E14" s="116" t="s">
        <v>19</v>
      </c>
      <c r="F14" s="116" t="s">
        <v>20</v>
      </c>
      <c r="G14" s="116" t="s">
        <v>20</v>
      </c>
      <c r="H14" s="117"/>
      <c r="I14" s="118">
        <f>I15</f>
        <v>569000</v>
      </c>
      <c r="J14" s="118">
        <f>J15</f>
        <v>361840.36</v>
      </c>
      <c r="K14" s="315">
        <f>J14/I14*100</f>
        <v>63.592330404217904</v>
      </c>
    </row>
    <row r="15" spans="1:11" ht="14.25" customHeight="1">
      <c r="A15" s="119" t="s">
        <v>21</v>
      </c>
      <c r="B15" s="121" t="s">
        <v>13</v>
      </c>
      <c r="C15" s="123" t="s">
        <v>15</v>
      </c>
      <c r="D15" s="125" t="s">
        <v>17</v>
      </c>
      <c r="E15" s="125" t="s">
        <v>19</v>
      </c>
      <c r="F15" s="125" t="s">
        <v>22</v>
      </c>
      <c r="G15" s="125" t="s">
        <v>20</v>
      </c>
      <c r="H15" s="126"/>
      <c r="I15" s="127">
        <f>I16</f>
        <v>569000</v>
      </c>
      <c r="J15" s="127">
        <f>J16</f>
        <v>361840.36</v>
      </c>
      <c r="K15" s="315">
        <f>J15/I15*100</f>
        <v>63.592330404217904</v>
      </c>
    </row>
    <row r="16" spans="1:11" ht="19.5" customHeight="1">
      <c r="A16" s="128" t="s">
        <v>23</v>
      </c>
      <c r="B16" s="130" t="s">
        <v>13</v>
      </c>
      <c r="C16" s="132" t="s">
        <v>15</v>
      </c>
      <c r="D16" s="134" t="s">
        <v>17</v>
      </c>
      <c r="E16" s="134" t="s">
        <v>19</v>
      </c>
      <c r="F16" s="134" t="s">
        <v>22</v>
      </c>
      <c r="G16" s="134" t="s">
        <v>20</v>
      </c>
      <c r="H16" s="136" t="s">
        <v>24</v>
      </c>
      <c r="I16" s="137">
        <v>569000</v>
      </c>
      <c r="J16" s="137">
        <v>361840.36</v>
      </c>
      <c r="K16" s="315">
        <f>J16/I16*100</f>
        <v>63.592330404217904</v>
      </c>
    </row>
    <row r="17" spans="1:11" ht="14.25" customHeight="1">
      <c r="A17" s="101" t="s">
        <v>25</v>
      </c>
      <c r="B17" s="103" t="s">
        <v>13</v>
      </c>
      <c r="C17" s="105" t="s">
        <v>15</v>
      </c>
      <c r="D17" s="107" t="s">
        <v>26</v>
      </c>
      <c r="E17" s="106"/>
      <c r="F17" s="106"/>
      <c r="G17" s="106"/>
      <c r="H17" s="108"/>
      <c r="I17" s="138">
        <f>I18+I21</f>
        <v>891000</v>
      </c>
      <c r="J17" s="138">
        <f>J18+J21</f>
        <v>714574.5</v>
      </c>
      <c r="K17" s="315">
        <f>J17/I17*100</f>
        <v>80.1991582491583</v>
      </c>
    </row>
    <row r="18" spans="1:11" ht="14.25" customHeight="1">
      <c r="A18" s="110" t="s">
        <v>18</v>
      </c>
      <c r="B18" s="112" t="s">
        <v>13</v>
      </c>
      <c r="C18" s="114" t="s">
        <v>15</v>
      </c>
      <c r="D18" s="116" t="s">
        <v>26</v>
      </c>
      <c r="E18" s="116" t="s">
        <v>19</v>
      </c>
      <c r="F18" s="116" t="s">
        <v>20</v>
      </c>
      <c r="G18" s="116" t="s">
        <v>20</v>
      </c>
      <c r="H18" s="117"/>
      <c r="I18" s="118">
        <f>I19</f>
        <v>841000</v>
      </c>
      <c r="J18" s="118">
        <f>J19</f>
        <v>714574.5</v>
      </c>
      <c r="K18" s="315">
        <f>J18/I18*100</f>
        <v>84.9672413793104</v>
      </c>
    </row>
    <row r="19" spans="1:11" ht="14.25" customHeight="1">
      <c r="A19" s="139" t="s">
        <v>27</v>
      </c>
      <c r="B19" s="121" t="s">
        <v>13</v>
      </c>
      <c r="C19" s="123" t="s">
        <v>15</v>
      </c>
      <c r="D19" s="125" t="s">
        <v>26</v>
      </c>
      <c r="E19" s="125" t="s">
        <v>19</v>
      </c>
      <c r="F19" s="125" t="s">
        <v>26</v>
      </c>
      <c r="G19" s="125" t="s">
        <v>20</v>
      </c>
      <c r="H19" s="126"/>
      <c r="I19" s="127">
        <f>I20</f>
        <v>841000</v>
      </c>
      <c r="J19" s="127">
        <f>J20</f>
        <v>714574.5</v>
      </c>
      <c r="K19" s="315">
        <f>J19/I19*100</f>
        <v>84.9672413793104</v>
      </c>
    </row>
    <row r="20" spans="1:11" ht="14.25" customHeight="1">
      <c r="A20" s="84" t="s">
        <v>23</v>
      </c>
      <c r="B20" s="130" t="s">
        <v>13</v>
      </c>
      <c r="C20" s="141" t="s">
        <v>15</v>
      </c>
      <c r="D20" s="134" t="s">
        <v>26</v>
      </c>
      <c r="E20" s="134" t="s">
        <v>19</v>
      </c>
      <c r="F20" s="134" t="s">
        <v>26</v>
      </c>
      <c r="G20" s="134" t="s">
        <v>20</v>
      </c>
      <c r="H20" s="136" t="s">
        <v>24</v>
      </c>
      <c r="I20" s="137">
        <v>841000</v>
      </c>
      <c r="J20" s="137">
        <v>714574.5</v>
      </c>
      <c r="K20" s="315">
        <f>J20/I20*100</f>
        <v>84.9672413793104</v>
      </c>
    </row>
    <row r="21" spans="1:11" ht="14.25" customHeight="1">
      <c r="A21" s="190" t="s">
        <v>28</v>
      </c>
      <c r="B21" s="112" t="s">
        <v>13</v>
      </c>
      <c r="C21" s="192" t="s">
        <v>15</v>
      </c>
      <c r="D21" s="166" t="s">
        <v>26</v>
      </c>
      <c r="E21" s="116" t="s">
        <v>29</v>
      </c>
      <c r="F21" s="166" t="s">
        <v>15</v>
      </c>
      <c r="G21" s="165" t="s">
        <v>30</v>
      </c>
      <c r="H21" s="193"/>
      <c r="I21" s="118">
        <f>I22</f>
        <v>50000</v>
      </c>
      <c r="J21" s="118">
        <f>J22</f>
        <v>0</v>
      </c>
      <c r="K21" s="315">
        <f>J21/I21*100</f>
        <v>0</v>
      </c>
    </row>
    <row r="22" spans="1:11" ht="14.25" customHeight="1">
      <c r="A22" s="205" t="s">
        <v>31</v>
      </c>
      <c r="B22" s="121" t="s">
        <v>13</v>
      </c>
      <c r="C22" s="171" t="s">
        <v>15</v>
      </c>
      <c r="D22" s="171" t="s">
        <v>26</v>
      </c>
      <c r="E22" s="125" t="s">
        <v>29</v>
      </c>
      <c r="F22" s="171" t="s">
        <v>15</v>
      </c>
      <c r="G22" s="171" t="s">
        <v>32</v>
      </c>
      <c r="H22" s="195"/>
      <c r="I22" s="127">
        <f>I23</f>
        <v>50000</v>
      </c>
      <c r="J22" s="127">
        <f>J23</f>
        <v>0</v>
      </c>
      <c r="K22" s="315">
        <f>J22/I22*100</f>
        <v>0</v>
      </c>
    </row>
    <row r="23" spans="1:11" ht="14.25" customHeight="1">
      <c r="A23" s="172" t="s">
        <v>33</v>
      </c>
      <c r="B23" s="130" t="s">
        <v>13</v>
      </c>
      <c r="C23" s="174" t="s">
        <v>15</v>
      </c>
      <c r="D23" s="174" t="s">
        <v>26</v>
      </c>
      <c r="E23" s="134" t="s">
        <v>29</v>
      </c>
      <c r="F23" s="134" t="s">
        <v>15</v>
      </c>
      <c r="G23" s="134" t="s">
        <v>32</v>
      </c>
      <c r="H23" s="198" t="s">
        <v>24</v>
      </c>
      <c r="I23" s="137">
        <v>50000</v>
      </c>
      <c r="J23" s="137"/>
      <c r="K23" s="315">
        <f>J23/I23*100</f>
        <v>0</v>
      </c>
    </row>
    <row r="24" spans="1:11" ht="14.25" customHeight="1">
      <c r="A24" s="142" t="s">
        <v>34</v>
      </c>
      <c r="B24" s="144" t="s">
        <v>13</v>
      </c>
      <c r="C24" s="146" t="s">
        <v>17</v>
      </c>
      <c r="D24" s="147"/>
      <c r="E24" s="147"/>
      <c r="F24" s="147"/>
      <c r="G24" s="147"/>
      <c r="H24" s="148"/>
      <c r="I24" s="149">
        <f>I25</f>
        <v>137000</v>
      </c>
      <c r="J24" s="149">
        <f>J25</f>
        <v>100999.84</v>
      </c>
      <c r="K24" s="315">
        <f>J24/I24*100</f>
        <v>73.7225109489051</v>
      </c>
    </row>
    <row r="25" spans="1:11" ht="14.25" customHeight="1">
      <c r="A25" s="101" t="s">
        <v>35</v>
      </c>
      <c r="B25" s="103" t="s">
        <v>13</v>
      </c>
      <c r="C25" s="105" t="s">
        <v>17</v>
      </c>
      <c r="D25" s="107" t="s">
        <v>22</v>
      </c>
      <c r="E25" s="106"/>
      <c r="F25" s="106"/>
      <c r="G25" s="106"/>
      <c r="H25" s="108"/>
      <c r="I25" s="138">
        <f>I26</f>
        <v>137000</v>
      </c>
      <c r="J25" s="138">
        <f>J26</f>
        <v>100999.84</v>
      </c>
      <c r="K25" s="315">
        <f>J25/I25*100</f>
        <v>73.7225109489051</v>
      </c>
    </row>
    <row r="26" spans="1:11" ht="15" customHeight="1">
      <c r="A26" s="150" t="s">
        <v>18</v>
      </c>
      <c r="B26" s="112" t="s">
        <v>13</v>
      </c>
      <c r="C26" s="152" t="s">
        <v>17</v>
      </c>
      <c r="D26" s="154" t="s">
        <v>22</v>
      </c>
      <c r="E26" s="154" t="s">
        <v>36</v>
      </c>
      <c r="F26" s="154" t="s">
        <v>20</v>
      </c>
      <c r="G26" s="154" t="s">
        <v>20</v>
      </c>
      <c r="H26" s="155"/>
      <c r="I26" s="118">
        <f>I27</f>
        <v>137000</v>
      </c>
      <c r="J26" s="118">
        <f>J27</f>
        <v>100999.84</v>
      </c>
      <c r="K26" s="315">
        <f>J26/I26*100</f>
        <v>73.7225109489051</v>
      </c>
    </row>
    <row r="27" spans="1:11" ht="25.5" customHeight="1">
      <c r="A27" s="156" t="s">
        <v>37</v>
      </c>
      <c r="B27" s="121" t="s">
        <v>13</v>
      </c>
      <c r="C27" s="158" t="s">
        <v>17</v>
      </c>
      <c r="D27" s="125" t="s">
        <v>22</v>
      </c>
      <c r="E27" s="125" t="s">
        <v>36</v>
      </c>
      <c r="F27" s="125" t="s">
        <v>38</v>
      </c>
      <c r="G27" s="125" t="s">
        <v>20</v>
      </c>
      <c r="H27" s="126"/>
      <c r="I27" s="127">
        <f>I28</f>
        <v>137000</v>
      </c>
      <c r="J27" s="127">
        <f>J28</f>
        <v>100999.84</v>
      </c>
      <c r="K27" s="315">
        <f>J27/I27*100</f>
        <v>73.7225109489051</v>
      </c>
    </row>
    <row r="28" spans="1:11" ht="18">
      <c r="A28" s="128" t="s">
        <v>23</v>
      </c>
      <c r="B28" s="130" t="s">
        <v>13</v>
      </c>
      <c r="C28" s="132" t="s">
        <v>17</v>
      </c>
      <c r="D28" s="134" t="s">
        <v>22</v>
      </c>
      <c r="E28" s="134" t="s">
        <v>36</v>
      </c>
      <c r="F28" s="134" t="s">
        <v>38</v>
      </c>
      <c r="G28" s="134" t="s">
        <v>20</v>
      </c>
      <c r="H28" s="136" t="s">
        <v>24</v>
      </c>
      <c r="I28" s="137">
        <v>137000</v>
      </c>
      <c r="J28" s="137">
        <v>100999.84</v>
      </c>
      <c r="K28" s="315">
        <f>J28/I28*100</f>
        <v>73.7225109489051</v>
      </c>
    </row>
    <row r="29" spans="1:11" ht="18">
      <c r="A29" s="159" t="s">
        <v>39</v>
      </c>
      <c r="B29" s="144" t="s">
        <v>13</v>
      </c>
      <c r="C29" s="176" t="s">
        <v>40</v>
      </c>
      <c r="D29" s="177"/>
      <c r="E29" s="177"/>
      <c r="F29" s="177"/>
      <c r="G29" s="177"/>
      <c r="H29" s="178"/>
      <c r="I29" s="160">
        <f>I30+I47+I34</f>
        <v>3721979</v>
      </c>
      <c r="J29" s="160">
        <f>J30+J47+J34</f>
        <v>3265919.38</v>
      </c>
      <c r="K29" s="315">
        <f>J29/I29*100</f>
        <v>87.74685133903229</v>
      </c>
    </row>
    <row r="30" spans="1:11" ht="18">
      <c r="A30" s="179" t="s">
        <v>41</v>
      </c>
      <c r="B30" s="103" t="s">
        <v>13</v>
      </c>
      <c r="C30" s="162" t="s">
        <v>40</v>
      </c>
      <c r="D30" s="107" t="s">
        <v>15</v>
      </c>
      <c r="E30" s="106"/>
      <c r="F30" s="106"/>
      <c r="G30" s="106"/>
      <c r="H30" s="108"/>
      <c r="I30" s="138">
        <f>I31</f>
        <v>63000</v>
      </c>
      <c r="J30" s="138">
        <f>J31</f>
        <v>39975</v>
      </c>
      <c r="K30" s="315">
        <f>J30/I30*100</f>
        <v>63.452380952381006</v>
      </c>
    </row>
    <row r="31" spans="1:11" ht="18">
      <c r="A31" s="110" t="s">
        <v>42</v>
      </c>
      <c r="B31" s="112" t="s">
        <v>13</v>
      </c>
      <c r="C31" s="164" t="s">
        <v>40</v>
      </c>
      <c r="D31" s="116" t="s">
        <v>15</v>
      </c>
      <c r="E31" s="116" t="s">
        <v>43</v>
      </c>
      <c r="F31" s="116" t="s">
        <v>20</v>
      </c>
      <c r="G31" s="116" t="s">
        <v>20</v>
      </c>
      <c r="H31" s="117"/>
      <c r="I31" s="118">
        <f>I32</f>
        <v>63000</v>
      </c>
      <c r="J31" s="118">
        <f>J32</f>
        <v>39975</v>
      </c>
      <c r="K31" s="315">
        <f>J31/I31*100</f>
        <v>63.452380952381006</v>
      </c>
    </row>
    <row r="32" spans="1:11" ht="18">
      <c r="A32" s="167" t="s">
        <v>44</v>
      </c>
      <c r="B32" s="121" t="s">
        <v>13</v>
      </c>
      <c r="C32" s="169" t="s">
        <v>40</v>
      </c>
      <c r="D32" s="125" t="s">
        <v>15</v>
      </c>
      <c r="E32" s="125" t="s">
        <v>43</v>
      </c>
      <c r="F32" s="125" t="s">
        <v>22</v>
      </c>
      <c r="G32" s="125" t="s">
        <v>20</v>
      </c>
      <c r="H32" s="126"/>
      <c r="I32" s="127">
        <f>I33</f>
        <v>63000</v>
      </c>
      <c r="J32" s="127">
        <f>J33</f>
        <v>39975</v>
      </c>
      <c r="K32" s="315">
        <f>J32/I32*100</f>
        <v>63.452380952381006</v>
      </c>
    </row>
    <row r="33" spans="1:11" ht="18">
      <c r="A33" s="180" t="s">
        <v>23</v>
      </c>
      <c r="B33" s="130" t="s">
        <v>13</v>
      </c>
      <c r="C33" s="182" t="s">
        <v>40</v>
      </c>
      <c r="D33" s="134" t="s">
        <v>15</v>
      </c>
      <c r="E33" s="134" t="s">
        <v>43</v>
      </c>
      <c r="F33" s="134" t="s">
        <v>22</v>
      </c>
      <c r="G33" s="134" t="s">
        <v>20</v>
      </c>
      <c r="H33" s="136" t="s">
        <v>24</v>
      </c>
      <c r="I33" s="137">
        <v>63000</v>
      </c>
      <c r="J33" s="137">
        <v>39975</v>
      </c>
      <c r="K33" s="315">
        <f>J33/I33*100</f>
        <v>63.452380952381006</v>
      </c>
    </row>
    <row r="34" spans="1:11" ht="18">
      <c r="A34" s="183" t="s">
        <v>45</v>
      </c>
      <c r="B34" s="103" t="s">
        <v>13</v>
      </c>
      <c r="C34" s="185" t="s">
        <v>40</v>
      </c>
      <c r="D34" s="187" t="s">
        <v>17</v>
      </c>
      <c r="E34" s="106"/>
      <c r="F34" s="106"/>
      <c r="G34" s="106"/>
      <c r="H34" s="188"/>
      <c r="I34" s="189">
        <f>I35+I38+I44</f>
        <v>2586389</v>
      </c>
      <c r="J34" s="189">
        <f>J35+J38+J44</f>
        <v>2523889</v>
      </c>
      <c r="K34" s="315">
        <f>J34/I34*100</f>
        <v>97.5835034869078</v>
      </c>
    </row>
    <row r="35" spans="1:11" ht="18">
      <c r="A35" s="306" t="s">
        <v>46</v>
      </c>
      <c r="B35" s="112" t="s">
        <v>13</v>
      </c>
      <c r="C35" s="192" t="s">
        <v>40</v>
      </c>
      <c r="D35" s="166" t="s">
        <v>17</v>
      </c>
      <c r="E35" s="308" t="s">
        <v>47</v>
      </c>
      <c r="F35" s="308" t="s">
        <v>20</v>
      </c>
      <c r="G35" s="308" t="s">
        <v>20</v>
      </c>
      <c r="H35" s="188"/>
      <c r="I35" s="118">
        <f>I36</f>
        <v>283500</v>
      </c>
      <c r="J35" s="118">
        <f>J36</f>
        <v>221000</v>
      </c>
      <c r="K35" s="315">
        <f>J35/I35*100</f>
        <v>77.9541446208113</v>
      </c>
    </row>
    <row r="36" spans="1:11" ht="18">
      <c r="A36" s="309" t="s">
        <v>48</v>
      </c>
      <c r="B36" s="121" t="s">
        <v>13</v>
      </c>
      <c r="C36" s="158" t="s">
        <v>40</v>
      </c>
      <c r="D36" s="171" t="s">
        <v>17</v>
      </c>
      <c r="E36" s="125" t="s">
        <v>47</v>
      </c>
      <c r="F36" s="125" t="s">
        <v>40</v>
      </c>
      <c r="G36" s="125" t="s">
        <v>20</v>
      </c>
      <c r="H36" s="188"/>
      <c r="I36" s="127">
        <f>I37</f>
        <v>283500</v>
      </c>
      <c r="J36" s="127">
        <f>J37</f>
        <v>221000</v>
      </c>
      <c r="K36" s="315">
        <f>J36/I36*100</f>
        <v>77.9541446208113</v>
      </c>
    </row>
    <row r="37" spans="1:11" ht="18">
      <c r="A37" s="196" t="s">
        <v>23</v>
      </c>
      <c r="B37" s="130" t="s">
        <v>13</v>
      </c>
      <c r="C37" s="132" t="s">
        <v>40</v>
      </c>
      <c r="D37" s="174" t="s">
        <v>17</v>
      </c>
      <c r="E37" s="261" t="s">
        <v>47</v>
      </c>
      <c r="F37" s="261" t="s">
        <v>40</v>
      </c>
      <c r="G37" s="261" t="s">
        <v>20</v>
      </c>
      <c r="H37" s="198" t="s">
        <v>24</v>
      </c>
      <c r="I37" s="137">
        <v>283500</v>
      </c>
      <c r="J37" s="137">
        <v>221000</v>
      </c>
      <c r="K37" s="315">
        <f>J37/I37*100</f>
        <v>77.9541446208113</v>
      </c>
    </row>
    <row r="38" spans="1:11" ht="27">
      <c r="A38" s="190" t="s">
        <v>49</v>
      </c>
      <c r="B38" s="112" t="s">
        <v>13</v>
      </c>
      <c r="C38" s="192" t="s">
        <v>40</v>
      </c>
      <c r="D38" s="166" t="s">
        <v>17</v>
      </c>
      <c r="E38" s="116" t="s">
        <v>50</v>
      </c>
      <c r="F38" s="166" t="s">
        <v>51</v>
      </c>
      <c r="G38" s="165" t="s">
        <v>30</v>
      </c>
      <c r="H38" s="193"/>
      <c r="I38" s="118">
        <f>I39+I41</f>
        <v>1946589</v>
      </c>
      <c r="J38" s="118">
        <f>J39+J41</f>
        <v>1946589</v>
      </c>
      <c r="K38" s="315"/>
    </row>
    <row r="39" spans="1:11" ht="27">
      <c r="A39" s="194" t="s">
        <v>52</v>
      </c>
      <c r="B39" s="121" t="s">
        <v>13</v>
      </c>
      <c r="C39" s="158" t="s">
        <v>40</v>
      </c>
      <c r="D39" s="171" t="s">
        <v>17</v>
      </c>
      <c r="E39" s="125" t="s">
        <v>50</v>
      </c>
      <c r="F39" s="125" t="s">
        <v>51</v>
      </c>
      <c r="G39" s="125" t="s">
        <v>17</v>
      </c>
      <c r="H39" s="195"/>
      <c r="I39" s="127">
        <f>I40</f>
        <v>1497378</v>
      </c>
      <c r="J39" s="127">
        <f>J40</f>
        <v>1497378</v>
      </c>
      <c r="K39" s="315"/>
    </row>
    <row r="40" spans="1:11" ht="18">
      <c r="A40" s="196" t="s">
        <v>53</v>
      </c>
      <c r="B40" s="130" t="s">
        <v>13</v>
      </c>
      <c r="C40" s="132" t="s">
        <v>40</v>
      </c>
      <c r="D40" s="174" t="s">
        <v>17</v>
      </c>
      <c r="E40" s="134" t="s">
        <v>50</v>
      </c>
      <c r="F40" s="134" t="s">
        <v>51</v>
      </c>
      <c r="G40" s="134" t="s">
        <v>17</v>
      </c>
      <c r="H40" s="198" t="s">
        <v>24</v>
      </c>
      <c r="I40" s="137">
        <v>1497378</v>
      </c>
      <c r="J40" s="137">
        <v>1497378</v>
      </c>
      <c r="K40" s="315"/>
    </row>
    <row r="41" spans="1:11" ht="27">
      <c r="A41" s="194" t="s">
        <v>54</v>
      </c>
      <c r="B41" s="121" t="s">
        <v>13</v>
      </c>
      <c r="C41" s="158" t="s">
        <v>40</v>
      </c>
      <c r="D41" s="171" t="s">
        <v>17</v>
      </c>
      <c r="E41" s="125" t="s">
        <v>50</v>
      </c>
      <c r="F41" s="125" t="s">
        <v>51</v>
      </c>
      <c r="G41" s="125" t="s">
        <v>22</v>
      </c>
      <c r="H41" s="195"/>
      <c r="I41" s="127">
        <f>I42+I43</f>
        <v>449211</v>
      </c>
      <c r="J41" s="127">
        <f>J42+J43</f>
        <v>449211</v>
      </c>
      <c r="K41" s="315">
        <f>J41/I41*100</f>
        <v>100</v>
      </c>
    </row>
    <row r="42" spans="1:11" ht="18">
      <c r="A42" s="196" t="s">
        <v>23</v>
      </c>
      <c r="B42" s="130" t="s">
        <v>13</v>
      </c>
      <c r="C42" s="132" t="s">
        <v>40</v>
      </c>
      <c r="D42" s="174" t="s">
        <v>17</v>
      </c>
      <c r="E42" s="134" t="s">
        <v>50</v>
      </c>
      <c r="F42" s="134" t="s">
        <v>51</v>
      </c>
      <c r="G42" s="134" t="s">
        <v>22</v>
      </c>
      <c r="H42" s="198" t="s">
        <v>24</v>
      </c>
      <c r="I42" s="137">
        <v>301101</v>
      </c>
      <c r="J42" s="137">
        <v>301101</v>
      </c>
      <c r="K42" s="315">
        <f>J42/I42*100</f>
        <v>100</v>
      </c>
    </row>
    <row r="43" spans="1:11" ht="18">
      <c r="A43" s="318" t="s">
        <v>53</v>
      </c>
      <c r="B43" s="317" t="s">
        <v>13</v>
      </c>
      <c r="C43" s="132" t="s">
        <v>40</v>
      </c>
      <c r="D43" s="174" t="s">
        <v>17</v>
      </c>
      <c r="E43" s="134" t="s">
        <v>50</v>
      </c>
      <c r="F43" s="134" t="s">
        <v>51</v>
      </c>
      <c r="G43" s="134" t="s">
        <v>22</v>
      </c>
      <c r="H43" s="198" t="s">
        <v>24</v>
      </c>
      <c r="I43" s="137">
        <v>148110</v>
      </c>
      <c r="J43" s="137">
        <v>148110</v>
      </c>
      <c r="K43" s="315">
        <f>J43/I43*100</f>
        <v>100</v>
      </c>
    </row>
    <row r="44" spans="1:11" ht="18">
      <c r="A44" s="190" t="s">
        <v>55</v>
      </c>
      <c r="B44" s="112" t="s">
        <v>13</v>
      </c>
      <c r="C44" s="192" t="s">
        <v>40</v>
      </c>
      <c r="D44" s="166" t="s">
        <v>17</v>
      </c>
      <c r="E44" s="116" t="s">
        <v>56</v>
      </c>
      <c r="F44" s="165" t="s">
        <v>30</v>
      </c>
      <c r="G44" s="165" t="s">
        <v>30</v>
      </c>
      <c r="H44" s="193"/>
      <c r="I44" s="118">
        <f>I45</f>
        <v>356300</v>
      </c>
      <c r="J44" s="118">
        <f>J45</f>
        <v>356300</v>
      </c>
      <c r="K44" s="315">
        <f>J44/I44*100</f>
        <v>100</v>
      </c>
    </row>
    <row r="45" spans="1:11" ht="40.5">
      <c r="A45" s="312" t="s">
        <v>57</v>
      </c>
      <c r="B45" s="121" t="s">
        <v>13</v>
      </c>
      <c r="C45" s="158" t="s">
        <v>40</v>
      </c>
      <c r="D45" s="171" t="s">
        <v>17</v>
      </c>
      <c r="E45" s="125" t="s">
        <v>56</v>
      </c>
      <c r="F45" s="125" t="s">
        <v>58</v>
      </c>
      <c r="G45" s="125" t="s">
        <v>20</v>
      </c>
      <c r="H45" s="195"/>
      <c r="I45" s="127">
        <f>I46</f>
        <v>356300</v>
      </c>
      <c r="J45" s="127">
        <f>J46</f>
        <v>356300</v>
      </c>
      <c r="K45" s="315">
        <f>J45/I45*100</f>
        <v>100</v>
      </c>
    </row>
    <row r="46" spans="1:11" ht="18">
      <c r="A46" s="196" t="s">
        <v>23</v>
      </c>
      <c r="B46" s="130" t="s">
        <v>13</v>
      </c>
      <c r="C46" s="132" t="s">
        <v>40</v>
      </c>
      <c r="D46" s="174" t="s">
        <v>17</v>
      </c>
      <c r="E46" s="134" t="s">
        <v>56</v>
      </c>
      <c r="F46" s="134" t="s">
        <v>58</v>
      </c>
      <c r="G46" s="134" t="s">
        <v>20</v>
      </c>
      <c r="H46" s="198" t="s">
        <v>24</v>
      </c>
      <c r="I46" s="137">
        <v>356300</v>
      </c>
      <c r="J46" s="137">
        <v>356300</v>
      </c>
      <c r="K46" s="315">
        <f>J46/I46*100</f>
        <v>100</v>
      </c>
    </row>
    <row r="47" spans="1:11" ht="18">
      <c r="A47" s="199" t="s">
        <v>59</v>
      </c>
      <c r="B47" s="103" t="s">
        <v>13</v>
      </c>
      <c r="C47" s="105" t="s">
        <v>40</v>
      </c>
      <c r="D47" s="187" t="s">
        <v>22</v>
      </c>
      <c r="E47" s="106"/>
      <c r="F47" s="106"/>
      <c r="G47" s="106"/>
      <c r="H47" s="188"/>
      <c r="I47" s="189">
        <f>I51+I48</f>
        <v>1072590</v>
      </c>
      <c r="J47" s="189">
        <f>J51+J48</f>
        <v>702055.3799999999</v>
      </c>
      <c r="K47" s="315">
        <f>J47/I47*100</f>
        <v>65.4542164293906</v>
      </c>
    </row>
    <row r="48" spans="1:11" ht="27.75" customHeight="1">
      <c r="A48" s="190" t="s">
        <v>28</v>
      </c>
      <c r="B48" s="112" t="s">
        <v>13</v>
      </c>
      <c r="C48" s="201" t="s">
        <v>40</v>
      </c>
      <c r="D48" s="201" t="s">
        <v>22</v>
      </c>
      <c r="E48" s="203" t="s">
        <v>29</v>
      </c>
      <c r="F48" s="203" t="s">
        <v>15</v>
      </c>
      <c r="G48" s="203" t="s">
        <v>20</v>
      </c>
      <c r="H48" s="204"/>
      <c r="I48" s="118">
        <f>I49</f>
        <v>365000</v>
      </c>
      <c r="J48" s="118">
        <f>J49</f>
        <v>60437.69</v>
      </c>
      <c r="K48" s="315">
        <f>J48/I48*100</f>
        <v>16.558271232876702</v>
      </c>
    </row>
    <row r="49" spans="1:11" ht="27" customHeight="1">
      <c r="A49" s="205" t="s">
        <v>31</v>
      </c>
      <c r="B49" s="121" t="s">
        <v>13</v>
      </c>
      <c r="C49" s="171" t="s">
        <v>40</v>
      </c>
      <c r="D49" s="171" t="s">
        <v>22</v>
      </c>
      <c r="E49" s="125" t="s">
        <v>29</v>
      </c>
      <c r="F49" s="171" t="s">
        <v>15</v>
      </c>
      <c r="G49" s="171" t="s">
        <v>32</v>
      </c>
      <c r="H49" s="195"/>
      <c r="I49" s="127">
        <f>I50</f>
        <v>365000</v>
      </c>
      <c r="J49" s="127">
        <f>J50</f>
        <v>60437.69</v>
      </c>
      <c r="K49" s="315">
        <f>J49/I49*100</f>
        <v>16.558271232876702</v>
      </c>
    </row>
    <row r="50" spans="1:11" ht="18">
      <c r="A50" s="172" t="s">
        <v>23</v>
      </c>
      <c r="B50" s="130" t="s">
        <v>13</v>
      </c>
      <c r="C50" s="174" t="s">
        <v>40</v>
      </c>
      <c r="D50" s="174" t="s">
        <v>22</v>
      </c>
      <c r="E50" s="134" t="s">
        <v>29</v>
      </c>
      <c r="F50" s="134" t="s">
        <v>15</v>
      </c>
      <c r="G50" s="134" t="s">
        <v>32</v>
      </c>
      <c r="H50" s="198" t="s">
        <v>24</v>
      </c>
      <c r="I50" s="137">
        <v>365000</v>
      </c>
      <c r="J50" s="137">
        <v>60437.69</v>
      </c>
      <c r="K50" s="315">
        <f>J50/I50*100</f>
        <v>16.558271232876702</v>
      </c>
    </row>
    <row r="51" spans="1:11" ht="13.5" customHeight="1">
      <c r="A51" s="295" t="s">
        <v>59</v>
      </c>
      <c r="B51" s="112" t="s">
        <v>13</v>
      </c>
      <c r="C51" s="231" t="s">
        <v>40</v>
      </c>
      <c r="D51" s="201" t="s">
        <v>22</v>
      </c>
      <c r="E51" s="203" t="s">
        <v>60</v>
      </c>
      <c r="F51" s="203" t="s">
        <v>20</v>
      </c>
      <c r="G51" s="203" t="s">
        <v>20</v>
      </c>
      <c r="H51" s="204"/>
      <c r="I51" s="118">
        <f>I52+I54+I56+I58</f>
        <v>707590</v>
      </c>
      <c r="J51" s="118">
        <f>J52+J54+J56+J58</f>
        <v>641617.69</v>
      </c>
      <c r="K51" s="315">
        <f>J51/I51*100</f>
        <v>90.6764779038709</v>
      </c>
    </row>
    <row r="52" spans="1:11" ht="18">
      <c r="A52" s="210" t="s">
        <v>61</v>
      </c>
      <c r="B52" s="121" t="s">
        <v>13</v>
      </c>
      <c r="C52" s="123" t="s">
        <v>40</v>
      </c>
      <c r="D52" s="171" t="s">
        <v>22</v>
      </c>
      <c r="E52" s="125" t="s">
        <v>60</v>
      </c>
      <c r="F52" s="171" t="s">
        <v>15</v>
      </c>
      <c r="G52" s="170" t="s">
        <v>30</v>
      </c>
      <c r="H52" s="195"/>
      <c r="I52" s="127">
        <f>I53</f>
        <v>605000</v>
      </c>
      <c r="J52" s="127">
        <f>J53</f>
        <v>594097.5</v>
      </c>
      <c r="K52" s="315">
        <f>J52/I52*100</f>
        <v>98.1979338842975</v>
      </c>
    </row>
    <row r="53" spans="1:11" ht="18">
      <c r="A53" s="128" t="s">
        <v>23</v>
      </c>
      <c r="B53" s="130" t="s">
        <v>13</v>
      </c>
      <c r="C53" s="132" t="s">
        <v>40</v>
      </c>
      <c r="D53" s="174" t="s">
        <v>22</v>
      </c>
      <c r="E53" s="134" t="s">
        <v>60</v>
      </c>
      <c r="F53" s="134" t="s">
        <v>15</v>
      </c>
      <c r="G53" s="134" t="s">
        <v>20</v>
      </c>
      <c r="H53" s="198" t="s">
        <v>24</v>
      </c>
      <c r="I53" s="137">
        <v>605000</v>
      </c>
      <c r="J53" s="137">
        <v>594097.5</v>
      </c>
      <c r="K53" s="315">
        <f>J53/I53*100</f>
        <v>98.1979338842975</v>
      </c>
    </row>
    <row r="54" spans="1:11" ht="27.75" customHeight="1">
      <c r="A54" s="167" t="s">
        <v>62</v>
      </c>
      <c r="B54" s="121" t="s">
        <v>13</v>
      </c>
      <c r="C54" s="123" t="s">
        <v>40</v>
      </c>
      <c r="D54" s="171" t="s">
        <v>22</v>
      </c>
      <c r="E54" s="125" t="s">
        <v>60</v>
      </c>
      <c r="F54" s="125" t="s">
        <v>17</v>
      </c>
      <c r="G54" s="125" t="s">
        <v>20</v>
      </c>
      <c r="H54" s="195"/>
      <c r="I54" s="127">
        <f>I55</f>
        <v>51000</v>
      </c>
      <c r="J54" s="127">
        <f>J55</f>
        <v>47520.19</v>
      </c>
      <c r="K54" s="315">
        <f>J54/I54*100</f>
        <v>93.1768431372549</v>
      </c>
    </row>
    <row r="55" spans="1:11" ht="18">
      <c r="A55" s="128" t="s">
        <v>23</v>
      </c>
      <c r="B55" s="130" t="s">
        <v>13</v>
      </c>
      <c r="C55" s="132" t="s">
        <v>40</v>
      </c>
      <c r="D55" s="174" t="s">
        <v>22</v>
      </c>
      <c r="E55" s="134" t="s">
        <v>60</v>
      </c>
      <c r="F55" s="134" t="s">
        <v>17</v>
      </c>
      <c r="G55" s="134" t="s">
        <v>20</v>
      </c>
      <c r="H55" s="198" t="s">
        <v>24</v>
      </c>
      <c r="I55" s="296">
        <v>51000</v>
      </c>
      <c r="J55" s="296">
        <v>47520.19</v>
      </c>
      <c r="K55" s="315">
        <f>J55/I55*100</f>
        <v>93.1768431372549</v>
      </c>
    </row>
    <row r="56" spans="1:11" ht="18">
      <c r="A56" s="119" t="s">
        <v>63</v>
      </c>
      <c r="B56" s="121" t="s">
        <v>13</v>
      </c>
      <c r="C56" s="158" t="s">
        <v>40</v>
      </c>
      <c r="D56" s="171" t="s">
        <v>22</v>
      </c>
      <c r="E56" s="125" t="s">
        <v>60</v>
      </c>
      <c r="F56" s="125" t="s">
        <v>26</v>
      </c>
      <c r="G56" s="125" t="s">
        <v>20</v>
      </c>
      <c r="H56" s="195"/>
      <c r="I56" s="127">
        <f>I57</f>
        <v>0</v>
      </c>
      <c r="J56" s="127">
        <f>J57</f>
        <v>0</v>
      </c>
      <c r="K56" s="315"/>
    </row>
    <row r="57" spans="1:11" ht="18">
      <c r="A57" s="128" t="s">
        <v>23</v>
      </c>
      <c r="B57" s="130" t="s">
        <v>13</v>
      </c>
      <c r="C57" s="132" t="s">
        <v>40</v>
      </c>
      <c r="D57" s="174" t="s">
        <v>22</v>
      </c>
      <c r="E57" s="134" t="s">
        <v>60</v>
      </c>
      <c r="F57" s="134" t="s">
        <v>26</v>
      </c>
      <c r="G57" s="134" t="s">
        <v>20</v>
      </c>
      <c r="H57" s="198" t="s">
        <v>24</v>
      </c>
      <c r="I57" s="137"/>
      <c r="J57" s="137"/>
      <c r="K57" s="315"/>
    </row>
    <row r="58" spans="1:11" ht="12" customHeight="1">
      <c r="A58" s="167" t="s">
        <v>64</v>
      </c>
      <c r="B58" s="121" t="s">
        <v>13</v>
      </c>
      <c r="C58" s="158" t="s">
        <v>40</v>
      </c>
      <c r="D58" s="171" t="s">
        <v>22</v>
      </c>
      <c r="E58" s="125" t="s">
        <v>60</v>
      </c>
      <c r="F58" s="125" t="s">
        <v>40</v>
      </c>
      <c r="G58" s="125" t="s">
        <v>20</v>
      </c>
      <c r="H58" s="195"/>
      <c r="I58" s="127">
        <f>I59</f>
        <v>51590</v>
      </c>
      <c r="J58" s="127">
        <f>J59</f>
        <v>0</v>
      </c>
      <c r="K58" s="315">
        <f>J58/I58*100</f>
        <v>0</v>
      </c>
    </row>
    <row r="59" spans="1:11" ht="18">
      <c r="A59" s="128" t="s">
        <v>23</v>
      </c>
      <c r="B59" s="130" t="s">
        <v>13</v>
      </c>
      <c r="C59" s="132" t="s">
        <v>40</v>
      </c>
      <c r="D59" s="174" t="s">
        <v>22</v>
      </c>
      <c r="E59" s="134" t="s">
        <v>60</v>
      </c>
      <c r="F59" s="134" t="s">
        <v>40</v>
      </c>
      <c r="G59" s="134" t="s">
        <v>20</v>
      </c>
      <c r="H59" s="198" t="s">
        <v>24</v>
      </c>
      <c r="I59" s="137">
        <v>51590</v>
      </c>
      <c r="J59" s="137"/>
      <c r="K59" s="315">
        <f>J59/I59*100</f>
        <v>0</v>
      </c>
    </row>
    <row r="60" spans="1:11" ht="18.75" customHeight="1">
      <c r="A60" s="159" t="s">
        <v>65</v>
      </c>
      <c r="B60" s="144" t="s">
        <v>13</v>
      </c>
      <c r="C60" s="212" t="s">
        <v>66</v>
      </c>
      <c r="D60" s="177"/>
      <c r="E60" s="177"/>
      <c r="F60" s="177"/>
      <c r="G60" s="177"/>
      <c r="H60" s="178"/>
      <c r="I60" s="160">
        <f>I61</f>
        <v>2784800</v>
      </c>
      <c r="J60" s="160">
        <f>J61</f>
        <v>2358128.45</v>
      </c>
      <c r="K60" s="315">
        <f>J60/I60*100</f>
        <v>84.67855680838841</v>
      </c>
    </row>
    <row r="61" spans="1:11" ht="18">
      <c r="A61" s="199" t="s">
        <v>67</v>
      </c>
      <c r="B61" s="103" t="s">
        <v>13</v>
      </c>
      <c r="C61" s="162" t="s">
        <v>66</v>
      </c>
      <c r="D61" s="107" t="s">
        <v>15</v>
      </c>
      <c r="E61" s="106"/>
      <c r="F61" s="106"/>
      <c r="G61" s="106"/>
      <c r="H61" s="108"/>
      <c r="I61" s="189">
        <f>I62+I65+I69+I72+I75</f>
        <v>2784800</v>
      </c>
      <c r="J61" s="189">
        <f>J62+J65+J69+J72+J75</f>
        <v>2358128.45</v>
      </c>
      <c r="K61" s="315">
        <f>J61/I61*100</f>
        <v>84.67855680838841</v>
      </c>
    </row>
    <row r="62" spans="1:11" ht="18">
      <c r="A62" s="306" t="s">
        <v>46</v>
      </c>
      <c r="B62" s="112" t="s">
        <v>13</v>
      </c>
      <c r="C62" s="192" t="s">
        <v>66</v>
      </c>
      <c r="D62" s="166" t="s">
        <v>15</v>
      </c>
      <c r="E62" s="308" t="s">
        <v>47</v>
      </c>
      <c r="F62" s="308" t="s">
        <v>20</v>
      </c>
      <c r="G62" s="308" t="s">
        <v>20</v>
      </c>
      <c r="H62" s="188"/>
      <c r="I62" s="118">
        <f>I63</f>
        <v>182400</v>
      </c>
      <c r="J62" s="118">
        <f>J63</f>
        <v>182400</v>
      </c>
      <c r="K62" s="315">
        <f>J62/I62*100</f>
        <v>100</v>
      </c>
    </row>
    <row r="63" spans="1:11" ht="18">
      <c r="A63" s="309" t="s">
        <v>48</v>
      </c>
      <c r="B63" s="121" t="s">
        <v>13</v>
      </c>
      <c r="C63" s="158" t="s">
        <v>66</v>
      </c>
      <c r="D63" s="171" t="s">
        <v>15</v>
      </c>
      <c r="E63" s="125" t="s">
        <v>47</v>
      </c>
      <c r="F63" s="125" t="s">
        <v>40</v>
      </c>
      <c r="G63" s="125" t="s">
        <v>20</v>
      </c>
      <c r="H63" s="188"/>
      <c r="I63" s="127">
        <f>I64</f>
        <v>182400</v>
      </c>
      <c r="J63" s="127">
        <f>J64</f>
        <v>182400</v>
      </c>
      <c r="K63" s="315">
        <f>J63/I63*100</f>
        <v>100</v>
      </c>
    </row>
    <row r="64" spans="1:11" ht="18">
      <c r="A64" s="196" t="s">
        <v>23</v>
      </c>
      <c r="B64" s="130" t="s">
        <v>13</v>
      </c>
      <c r="C64" s="132" t="s">
        <v>66</v>
      </c>
      <c r="D64" s="174" t="s">
        <v>15</v>
      </c>
      <c r="E64" s="261" t="s">
        <v>47</v>
      </c>
      <c r="F64" s="261" t="s">
        <v>40</v>
      </c>
      <c r="G64" s="261" t="s">
        <v>20</v>
      </c>
      <c r="H64" s="198" t="s">
        <v>24</v>
      </c>
      <c r="I64" s="137">
        <v>182400</v>
      </c>
      <c r="J64" s="137">
        <v>182400</v>
      </c>
      <c r="K64" s="315">
        <f>J64/I64*100</f>
        <v>100</v>
      </c>
    </row>
    <row r="65" spans="1:11" ht="18">
      <c r="A65" s="110" t="s">
        <v>68</v>
      </c>
      <c r="B65" s="112" t="s">
        <v>13</v>
      </c>
      <c r="C65" s="114" t="s">
        <v>66</v>
      </c>
      <c r="D65" s="116" t="s">
        <v>15</v>
      </c>
      <c r="E65" s="116" t="s">
        <v>69</v>
      </c>
      <c r="F65" s="116" t="s">
        <v>20</v>
      </c>
      <c r="G65" s="116" t="s">
        <v>20</v>
      </c>
      <c r="H65" s="117"/>
      <c r="I65" s="118">
        <f>I66</f>
        <v>1790000</v>
      </c>
      <c r="J65" s="118">
        <f>J66</f>
        <v>1496636.29</v>
      </c>
      <c r="K65" s="315">
        <f>J65/I65*100</f>
        <v>83.61096592178771</v>
      </c>
    </row>
    <row r="66" spans="1:11" ht="18">
      <c r="A66" s="139" t="s">
        <v>70</v>
      </c>
      <c r="B66" s="121" t="s">
        <v>13</v>
      </c>
      <c r="C66" s="123" t="s">
        <v>66</v>
      </c>
      <c r="D66" s="125" t="s">
        <v>15</v>
      </c>
      <c r="E66" s="125" t="s">
        <v>69</v>
      </c>
      <c r="F66" s="125" t="s">
        <v>71</v>
      </c>
      <c r="G66" s="125" t="s">
        <v>20</v>
      </c>
      <c r="H66" s="126"/>
      <c r="I66" s="127">
        <f>I67+I68</f>
        <v>1790000</v>
      </c>
      <c r="J66" s="127">
        <f>J67+J68</f>
        <v>1496636.29</v>
      </c>
      <c r="K66" s="315">
        <f>J66/I66*100</f>
        <v>83.61096592178771</v>
      </c>
    </row>
    <row r="67" spans="1:11" ht="18">
      <c r="A67" s="84" t="s">
        <v>72</v>
      </c>
      <c r="B67" s="130" t="s">
        <v>13</v>
      </c>
      <c r="C67" s="214" t="s">
        <v>66</v>
      </c>
      <c r="D67" s="209" t="s">
        <v>15</v>
      </c>
      <c r="E67" s="209" t="s">
        <v>69</v>
      </c>
      <c r="F67" s="209" t="s">
        <v>71</v>
      </c>
      <c r="G67" s="209" t="s">
        <v>20</v>
      </c>
      <c r="H67" s="216" t="s">
        <v>36</v>
      </c>
      <c r="I67" s="217">
        <v>1590000</v>
      </c>
      <c r="J67" s="217">
        <v>1368930.93</v>
      </c>
      <c r="K67" s="315">
        <f>J67/I67*100</f>
        <v>86.0962849056604</v>
      </c>
    </row>
    <row r="68" spans="1:11" ht="18">
      <c r="A68" s="128" t="s">
        <v>73</v>
      </c>
      <c r="B68" s="130" t="s">
        <v>13</v>
      </c>
      <c r="C68" s="214" t="s">
        <v>66</v>
      </c>
      <c r="D68" s="209" t="s">
        <v>15</v>
      </c>
      <c r="E68" s="209" t="s">
        <v>69</v>
      </c>
      <c r="F68" s="209" t="s">
        <v>71</v>
      </c>
      <c r="G68" s="209" t="s">
        <v>20</v>
      </c>
      <c r="H68" s="216" t="s">
        <v>36</v>
      </c>
      <c r="I68" s="217">
        <v>200000</v>
      </c>
      <c r="J68" s="217">
        <v>127705.36</v>
      </c>
      <c r="K68" s="315">
        <f>J68/I68*100</f>
        <v>63.85267999999999</v>
      </c>
    </row>
    <row r="69" spans="1:11" ht="18">
      <c r="A69" s="218" t="s">
        <v>74</v>
      </c>
      <c r="B69" s="112" t="s">
        <v>13</v>
      </c>
      <c r="C69" s="114" t="s">
        <v>66</v>
      </c>
      <c r="D69" s="116" t="s">
        <v>15</v>
      </c>
      <c r="E69" s="116" t="s">
        <v>75</v>
      </c>
      <c r="F69" s="116" t="s">
        <v>20</v>
      </c>
      <c r="G69" s="116" t="s">
        <v>20</v>
      </c>
      <c r="H69" s="117"/>
      <c r="I69" s="118">
        <f>I70</f>
        <v>768000</v>
      </c>
      <c r="J69" s="118">
        <f>J70</f>
        <v>641695.09</v>
      </c>
      <c r="K69" s="315">
        <f>J69/I69*100</f>
        <v>83.5540481770833</v>
      </c>
    </row>
    <row r="70" spans="1:11" ht="18">
      <c r="A70" s="139" t="s">
        <v>70</v>
      </c>
      <c r="B70" s="121" t="s">
        <v>13</v>
      </c>
      <c r="C70" s="123" t="s">
        <v>66</v>
      </c>
      <c r="D70" s="125" t="s">
        <v>15</v>
      </c>
      <c r="E70" s="125" t="s">
        <v>75</v>
      </c>
      <c r="F70" s="125" t="s">
        <v>71</v>
      </c>
      <c r="G70" s="125" t="s">
        <v>20</v>
      </c>
      <c r="H70" s="126"/>
      <c r="I70" s="127">
        <f>I71</f>
        <v>768000</v>
      </c>
      <c r="J70" s="127">
        <f>J71</f>
        <v>641695.09</v>
      </c>
      <c r="K70" s="315">
        <f>J70/I70*100</f>
        <v>83.5540481770833</v>
      </c>
    </row>
    <row r="71" spans="1:11" ht="18">
      <c r="A71" s="84" t="s">
        <v>72</v>
      </c>
      <c r="B71" s="130" t="s">
        <v>13</v>
      </c>
      <c r="C71" s="214" t="s">
        <v>66</v>
      </c>
      <c r="D71" s="209" t="s">
        <v>15</v>
      </c>
      <c r="E71" s="209" t="s">
        <v>75</v>
      </c>
      <c r="F71" s="209" t="s">
        <v>71</v>
      </c>
      <c r="G71" s="209" t="s">
        <v>20</v>
      </c>
      <c r="H71" s="216" t="s">
        <v>36</v>
      </c>
      <c r="I71" s="217">
        <v>768000</v>
      </c>
      <c r="J71" s="217">
        <v>641695.09</v>
      </c>
      <c r="K71" s="315">
        <f>J71/I71*100</f>
        <v>83.5540481770833</v>
      </c>
    </row>
    <row r="72" spans="1:11" ht="13.5" customHeight="1">
      <c r="A72" s="305" t="s">
        <v>76</v>
      </c>
      <c r="B72" s="112" t="s">
        <v>13</v>
      </c>
      <c r="C72" s="114" t="s">
        <v>66</v>
      </c>
      <c r="D72" s="116" t="s">
        <v>15</v>
      </c>
      <c r="E72" s="116" t="s">
        <v>77</v>
      </c>
      <c r="F72" s="116" t="s">
        <v>20</v>
      </c>
      <c r="G72" s="116" t="s">
        <v>20</v>
      </c>
      <c r="H72" s="117"/>
      <c r="I72" s="118">
        <f>I73</f>
        <v>9400</v>
      </c>
      <c r="J72" s="118">
        <f>J73</f>
        <v>2397.07</v>
      </c>
      <c r="K72" s="315">
        <f>J72/I72*100</f>
        <v>25.5007446808511</v>
      </c>
    </row>
    <row r="73" spans="1:11" ht="15.75" customHeight="1">
      <c r="A73" s="139" t="s">
        <v>78</v>
      </c>
      <c r="B73" s="121" t="s">
        <v>13</v>
      </c>
      <c r="C73" s="123" t="s">
        <v>66</v>
      </c>
      <c r="D73" s="125" t="s">
        <v>15</v>
      </c>
      <c r="E73" s="125" t="s">
        <v>77</v>
      </c>
      <c r="F73" s="125" t="s">
        <v>79</v>
      </c>
      <c r="G73" s="125" t="s">
        <v>20</v>
      </c>
      <c r="H73" s="126"/>
      <c r="I73" s="127">
        <f>I74</f>
        <v>9400</v>
      </c>
      <c r="J73" s="127">
        <f>J74</f>
        <v>2397.07</v>
      </c>
      <c r="K73" s="315">
        <f>J73/I73*100</f>
        <v>25.5007446808511</v>
      </c>
    </row>
    <row r="74" spans="1:11" ht="18">
      <c r="A74" s="128" t="s">
        <v>72</v>
      </c>
      <c r="B74" s="130" t="s">
        <v>13</v>
      </c>
      <c r="C74" s="237" t="s">
        <v>66</v>
      </c>
      <c r="D74" s="209" t="s">
        <v>15</v>
      </c>
      <c r="E74" s="209" t="s">
        <v>77</v>
      </c>
      <c r="F74" s="209" t="s">
        <v>79</v>
      </c>
      <c r="G74" s="209" t="s">
        <v>20</v>
      </c>
      <c r="H74" s="216" t="s">
        <v>36</v>
      </c>
      <c r="I74" s="217">
        <v>9400</v>
      </c>
      <c r="J74" s="217">
        <v>2397.07</v>
      </c>
      <c r="K74" s="315">
        <f>J74/I74*100</f>
        <v>25.5007446808511</v>
      </c>
    </row>
    <row r="75" spans="1:11" ht="27.75" customHeight="1">
      <c r="A75" s="190" t="s">
        <v>28</v>
      </c>
      <c r="B75" s="112" t="s">
        <v>13</v>
      </c>
      <c r="C75" s="192" t="s">
        <v>66</v>
      </c>
      <c r="D75" s="166" t="s">
        <v>15</v>
      </c>
      <c r="E75" s="116" t="s">
        <v>29</v>
      </c>
      <c r="F75" s="166" t="s">
        <v>15</v>
      </c>
      <c r="G75" s="166" t="s">
        <v>20</v>
      </c>
      <c r="H75" s="193"/>
      <c r="I75" s="118">
        <f>I76</f>
        <v>35000</v>
      </c>
      <c r="J75" s="118">
        <f>J76</f>
        <v>35000</v>
      </c>
      <c r="K75" s="315">
        <f>J75/I75*100</f>
        <v>100</v>
      </c>
    </row>
    <row r="76" spans="1:11" ht="28.5" customHeight="1">
      <c r="A76" s="205" t="s">
        <v>31</v>
      </c>
      <c r="B76" s="121" t="s">
        <v>13</v>
      </c>
      <c r="C76" s="171" t="s">
        <v>66</v>
      </c>
      <c r="D76" s="171" t="s">
        <v>15</v>
      </c>
      <c r="E76" s="125" t="s">
        <v>29</v>
      </c>
      <c r="F76" s="171" t="s">
        <v>15</v>
      </c>
      <c r="G76" s="171" t="s">
        <v>32</v>
      </c>
      <c r="H76" s="195"/>
      <c r="I76" s="127">
        <f>I77</f>
        <v>35000</v>
      </c>
      <c r="J76" s="127">
        <f>J77</f>
        <v>35000</v>
      </c>
      <c r="K76" s="315">
        <f>J76/I76*100</f>
        <v>100</v>
      </c>
    </row>
    <row r="77" spans="1:11" ht="18">
      <c r="A77" s="219" t="s">
        <v>72</v>
      </c>
      <c r="B77" s="130" t="s">
        <v>13</v>
      </c>
      <c r="C77" s="174" t="s">
        <v>66</v>
      </c>
      <c r="D77" s="174" t="s">
        <v>15</v>
      </c>
      <c r="E77" s="134" t="s">
        <v>29</v>
      </c>
      <c r="F77" s="134" t="s">
        <v>15</v>
      </c>
      <c r="G77" s="134" t="s">
        <v>32</v>
      </c>
      <c r="H77" s="198" t="s">
        <v>36</v>
      </c>
      <c r="I77" s="137">
        <v>35000</v>
      </c>
      <c r="J77" s="137">
        <v>35000</v>
      </c>
      <c r="K77" s="315">
        <f>J77/I77*100</f>
        <v>100</v>
      </c>
    </row>
    <row r="78" spans="1:11" ht="18">
      <c r="A78" s="220" t="s">
        <v>80</v>
      </c>
      <c r="B78" s="144" t="s">
        <v>13</v>
      </c>
      <c r="C78" s="222" t="s">
        <v>81</v>
      </c>
      <c r="D78" s="223"/>
      <c r="E78" s="223"/>
      <c r="F78" s="223"/>
      <c r="G78" s="223"/>
      <c r="H78" s="224"/>
      <c r="I78" s="160">
        <f>I79</f>
        <v>11000</v>
      </c>
      <c r="J78" s="160">
        <f>J79</f>
        <v>7500</v>
      </c>
      <c r="K78" s="315">
        <f>J78/I78*100</f>
        <v>68.1818181818182</v>
      </c>
    </row>
    <row r="79" spans="1:11" ht="18">
      <c r="A79" s="225" t="s">
        <v>82</v>
      </c>
      <c r="B79" s="103" t="s">
        <v>13</v>
      </c>
      <c r="C79" s="227" t="s">
        <v>81</v>
      </c>
      <c r="D79" s="229" t="s">
        <v>66</v>
      </c>
      <c r="E79" s="208"/>
      <c r="F79" s="208"/>
      <c r="G79" s="208"/>
      <c r="H79" s="215"/>
      <c r="I79" s="189">
        <f>I80</f>
        <v>11000</v>
      </c>
      <c r="J79" s="189">
        <f>J80</f>
        <v>7500</v>
      </c>
      <c r="K79" s="315">
        <f>J79/I79*100</f>
        <v>68.1818181818182</v>
      </c>
    </row>
    <row r="80" spans="1:11" ht="18">
      <c r="A80" s="218" t="s">
        <v>83</v>
      </c>
      <c r="B80" s="112" t="s">
        <v>13</v>
      </c>
      <c r="C80" s="231" t="s">
        <v>81</v>
      </c>
      <c r="D80" s="203" t="s">
        <v>66</v>
      </c>
      <c r="E80" s="203" t="s">
        <v>84</v>
      </c>
      <c r="F80" s="203" t="s">
        <v>20</v>
      </c>
      <c r="G80" s="203" t="s">
        <v>20</v>
      </c>
      <c r="H80" s="232"/>
      <c r="I80" s="118">
        <f>I81</f>
        <v>11000</v>
      </c>
      <c r="J80" s="118">
        <f>J81</f>
        <v>7500</v>
      </c>
      <c r="K80" s="315">
        <f>J80/I80*100</f>
        <v>68.1818181818182</v>
      </c>
    </row>
    <row r="81" spans="1:11" ht="13.5" customHeight="1">
      <c r="A81" s="167" t="s">
        <v>85</v>
      </c>
      <c r="B81" s="121" t="s">
        <v>13</v>
      </c>
      <c r="C81" s="234" t="s">
        <v>81</v>
      </c>
      <c r="D81" s="207" t="s">
        <v>66</v>
      </c>
      <c r="E81" s="207" t="s">
        <v>84</v>
      </c>
      <c r="F81" s="207" t="s">
        <v>86</v>
      </c>
      <c r="G81" s="207" t="s">
        <v>20</v>
      </c>
      <c r="H81" s="235"/>
      <c r="I81" s="127">
        <f>I82</f>
        <v>11000</v>
      </c>
      <c r="J81" s="127">
        <f>J82</f>
        <v>7500</v>
      </c>
      <c r="K81" s="315">
        <f>J81/I81*100</f>
        <v>68.1818181818182</v>
      </c>
    </row>
    <row r="82" spans="1:11" ht="18">
      <c r="A82" s="128" t="s">
        <v>23</v>
      </c>
      <c r="B82" s="130" t="s">
        <v>13</v>
      </c>
      <c r="C82" s="237" t="s">
        <v>81</v>
      </c>
      <c r="D82" s="209" t="s">
        <v>66</v>
      </c>
      <c r="E82" s="209" t="s">
        <v>84</v>
      </c>
      <c r="F82" s="209" t="s">
        <v>86</v>
      </c>
      <c r="G82" s="209" t="s">
        <v>20</v>
      </c>
      <c r="H82" s="216" t="s">
        <v>24</v>
      </c>
      <c r="I82" s="137">
        <v>11000</v>
      </c>
      <c r="J82" s="137">
        <v>7500</v>
      </c>
      <c r="K82" s="315">
        <f>J82/I82*100</f>
        <v>68.1818181818182</v>
      </c>
    </row>
    <row r="83" spans="1:11" ht="18">
      <c r="A83" s="238" t="s">
        <v>87</v>
      </c>
      <c r="B83" s="144" t="s">
        <v>13</v>
      </c>
      <c r="C83" s="240" t="s">
        <v>32</v>
      </c>
      <c r="D83" s="241"/>
      <c r="E83" s="241"/>
      <c r="F83" s="242"/>
      <c r="G83" s="242"/>
      <c r="H83" s="243"/>
      <c r="I83" s="244">
        <f>I84</f>
        <v>100000</v>
      </c>
      <c r="J83" s="244">
        <f>J84</f>
        <v>0</v>
      </c>
      <c r="K83" s="315">
        <f>J83/I83*100</f>
        <v>0</v>
      </c>
    </row>
    <row r="84" spans="1:11" ht="18">
      <c r="A84" s="245" t="s">
        <v>88</v>
      </c>
      <c r="B84" s="103" t="s">
        <v>13</v>
      </c>
      <c r="C84" s="247" t="s">
        <v>32</v>
      </c>
      <c r="D84" s="249" t="s">
        <v>26</v>
      </c>
      <c r="E84" s="248"/>
      <c r="F84" s="250"/>
      <c r="G84" s="250"/>
      <c r="H84" s="251"/>
      <c r="I84" s="252">
        <f>I85+I90</f>
        <v>100000</v>
      </c>
      <c r="J84" s="252">
        <f>J85+J90</f>
        <v>0</v>
      </c>
      <c r="K84" s="315">
        <f>J84/I84*100</f>
        <v>0</v>
      </c>
    </row>
    <row r="85" spans="1:11" ht="18">
      <c r="A85" s="253" t="s">
        <v>87</v>
      </c>
      <c r="B85" s="112" t="s">
        <v>13</v>
      </c>
      <c r="C85" s="152" t="s">
        <v>32</v>
      </c>
      <c r="D85" s="154" t="s">
        <v>26</v>
      </c>
      <c r="E85" s="154" t="s">
        <v>29</v>
      </c>
      <c r="F85" s="255" t="s">
        <v>20</v>
      </c>
      <c r="G85" s="255" t="s">
        <v>20</v>
      </c>
      <c r="H85" s="153"/>
      <c r="I85" s="118">
        <f>I86</f>
        <v>100000</v>
      </c>
      <c r="J85" s="118">
        <f>J86</f>
        <v>0</v>
      </c>
      <c r="K85" s="315">
        <f>J85/I85*100</f>
        <v>0</v>
      </c>
    </row>
    <row r="86" spans="1:11" ht="40.5" customHeight="1">
      <c r="A86" s="256" t="s">
        <v>89</v>
      </c>
      <c r="B86" s="121" t="s">
        <v>13</v>
      </c>
      <c r="C86" s="123" t="s">
        <v>32</v>
      </c>
      <c r="D86" s="125" t="s">
        <v>26</v>
      </c>
      <c r="E86" s="125" t="s">
        <v>29</v>
      </c>
      <c r="F86" s="171" t="s">
        <v>79</v>
      </c>
      <c r="G86" s="171" t="s">
        <v>20</v>
      </c>
      <c r="H86" s="124"/>
      <c r="I86" s="257">
        <f>I87+I88</f>
        <v>100000</v>
      </c>
      <c r="J86" s="257">
        <f>J87+J88</f>
        <v>0</v>
      </c>
      <c r="K86" s="315">
        <f>J86/I86*100</f>
        <v>0</v>
      </c>
    </row>
    <row r="87" spans="1:11" ht="18">
      <c r="A87" s="84" t="s">
        <v>88</v>
      </c>
      <c r="B87" s="130" t="s">
        <v>13</v>
      </c>
      <c r="C87" s="259" t="s">
        <v>32</v>
      </c>
      <c r="D87" s="261" t="s">
        <v>26</v>
      </c>
      <c r="E87" s="261" t="s">
        <v>29</v>
      </c>
      <c r="F87" s="263" t="s">
        <v>79</v>
      </c>
      <c r="G87" s="263" t="s">
        <v>20</v>
      </c>
      <c r="H87" s="265" t="s">
        <v>90</v>
      </c>
      <c r="I87" s="266">
        <v>10000</v>
      </c>
      <c r="J87" s="266"/>
      <c r="K87" s="315">
        <f>J87/I87*100</f>
        <v>0</v>
      </c>
    </row>
    <row r="88" spans="1:11" ht="18">
      <c r="A88" s="128" t="s">
        <v>91</v>
      </c>
      <c r="B88" s="130" t="s">
        <v>13</v>
      </c>
      <c r="C88" s="259" t="s">
        <v>32</v>
      </c>
      <c r="D88" s="261" t="s">
        <v>26</v>
      </c>
      <c r="E88" s="261" t="s">
        <v>29</v>
      </c>
      <c r="F88" s="263" t="s">
        <v>79</v>
      </c>
      <c r="G88" s="263" t="s">
        <v>17</v>
      </c>
      <c r="H88" s="265" t="s">
        <v>90</v>
      </c>
      <c r="I88" s="266">
        <v>90000</v>
      </c>
      <c r="J88" s="266"/>
      <c r="K88" s="315"/>
    </row>
    <row r="89" spans="1:11" ht="18.75">
      <c r="A89" s="267" t="s">
        <v>92</v>
      </c>
      <c r="B89" s="143"/>
      <c r="C89" s="268"/>
      <c r="D89" s="269"/>
      <c r="E89" s="270"/>
      <c r="F89" s="270"/>
      <c r="G89" s="270"/>
      <c r="H89" s="271"/>
      <c r="I89" s="272">
        <f>I12+I24+I29+I60+I78+I83</f>
        <v>8214779</v>
      </c>
      <c r="J89" s="272">
        <f>J12+J24+J29+J60+J78+J83</f>
        <v>6808962.53</v>
      </c>
      <c r="K89" s="315">
        <f>J89/I89*100</f>
        <v>82.88674022758251</v>
      </c>
    </row>
    <row r="91" spans="6:11" ht="13.5">
      <c r="F91" t="s">
        <v>93</v>
      </c>
      <c r="I91" s="2">
        <f>I16+I20+I33+I53+I55+I57+I59+I67+I68+I71+I82+I87+I88</f>
        <v>4849590</v>
      </c>
      <c r="J91" s="2">
        <f>J16+J20+J33+J53+J55+J57+J59+J67+J68+J71+J82+J87+J88</f>
        <v>3903838.93</v>
      </c>
      <c r="K91" s="321">
        <f>J91/I91*100</f>
        <v>80.4983293433053</v>
      </c>
    </row>
    <row r="92" spans="6:11" ht="13.5">
      <c r="F92" t="s">
        <v>94</v>
      </c>
      <c r="I92" s="2">
        <f>I23+I28+I40+I42+I43+I50+I74+I77</f>
        <v>2542989</v>
      </c>
      <c r="J92" s="2">
        <f>J23+J28+J40+J42+J43+J50+J74+J77</f>
        <v>2145423.6</v>
      </c>
      <c r="K92" s="321">
        <f>J92/I92*100</f>
        <v>84.366216291144</v>
      </c>
    </row>
    <row r="93" spans="6:11" ht="13.5">
      <c r="F93" t="s">
        <v>95</v>
      </c>
      <c r="I93" s="2">
        <f>I37+I46+I64</f>
        <v>822200</v>
      </c>
      <c r="J93" s="2">
        <f>J37+J46+J64</f>
        <v>759700</v>
      </c>
      <c r="K93" s="321">
        <f>J93/I93*100</f>
        <v>92.3984432011676</v>
      </c>
    </row>
    <row r="94" spans="9:11" ht="13.5">
      <c r="I94" s="2">
        <f>SUM(I91:I93)</f>
        <v>8214779</v>
      </c>
      <c r="J94" s="2">
        <f>SUM(J91:J93)</f>
        <v>6808962.53</v>
      </c>
      <c r="K94" s="321">
        <f>J94/I94*100</f>
        <v>82.88674022758251</v>
      </c>
    </row>
  </sheetData>
  <sheetProtection/>
  <mergeCells count="10">
    <mergeCell ref="A3:J3"/>
    <mergeCell ref="A5:A10"/>
    <mergeCell ref="B5:B10"/>
    <mergeCell ref="C5:C10"/>
    <mergeCell ref="D5:D10"/>
    <mergeCell ref="E5:G10"/>
    <mergeCell ref="H5:H10"/>
    <mergeCell ref="I5:I10"/>
    <mergeCell ref="J5:J10"/>
    <mergeCell ref="K5:K10"/>
  </mergeCells>
  <printOptions/>
  <pageMargins left="0.7875" right="0.16944444444444445" top="0.7875" bottom="0.2298611111111111" header="0.5" footer="0.2298611111111111"/>
  <pageSetup horizontalDpi="30066" verticalDpi="30066" orientation="portrait" paperSize="9" scale="65"/>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2" sqref="A2:C18"/>
    </sheetView>
  </sheetViews>
  <sheetFormatPr defaultColWidth="9.00390625" defaultRowHeight="12.75"/>
  <cols>
    <col min="1" max="1" width="37.125" style="0" customWidth="1"/>
    <col min="2" max="2" width="27.875" style="0" customWidth="1"/>
    <col min="3" max="3" width="16.25390625" style="0" customWidth="1"/>
  </cols>
  <sheetData>
    <row r="1" ht="15.75">
      <c r="C1" s="273" t="s">
        <v>96</v>
      </c>
    </row>
    <row r="2" ht="15.75">
      <c r="C2" s="273" t="s">
        <v>97</v>
      </c>
    </row>
    <row r="3" ht="15.75">
      <c r="C3" s="273" t="s">
        <v>98</v>
      </c>
    </row>
    <row r="4" ht="15.75">
      <c r="C4" s="273" t="s">
        <v>99</v>
      </c>
    </row>
    <row r="5" ht="15.75">
      <c r="A5" s="273"/>
    </row>
    <row r="6" spans="1:3" ht="30.75" customHeight="1">
      <c r="A6" s="346" t="s">
        <v>100</v>
      </c>
      <c r="B6" s="313"/>
      <c r="C6" s="313"/>
    </row>
    <row r="7" ht="15.75">
      <c r="A7" s="274"/>
    </row>
    <row r="8" spans="1:3" ht="32.25" customHeight="1">
      <c r="A8" s="275" t="s">
        <v>3</v>
      </c>
      <c r="B8" s="276" t="s">
        <v>101</v>
      </c>
      <c r="C8" s="277" t="s">
        <v>102</v>
      </c>
    </row>
    <row r="9" spans="1:3" ht="62.25" customHeight="1">
      <c r="A9" s="278" t="s">
        <v>103</v>
      </c>
      <c r="B9" s="280" t="s">
        <v>104</v>
      </c>
      <c r="C9" s="298">
        <f>C10</f>
        <v>1111213.9800000004</v>
      </c>
    </row>
    <row r="10" spans="1:3" ht="15">
      <c r="A10" s="278" t="s">
        <v>105</v>
      </c>
      <c r="B10" s="280" t="s">
        <v>106</v>
      </c>
      <c r="C10" s="298">
        <f>C15+C11</f>
        <v>1111213.9800000004</v>
      </c>
    </row>
    <row r="11" spans="1:3" ht="15">
      <c r="A11" s="278" t="s">
        <v>107</v>
      </c>
      <c r="B11" s="280" t="s">
        <v>108</v>
      </c>
      <c r="C11" s="298">
        <f>C12</f>
        <v>-5697748.55</v>
      </c>
    </row>
    <row r="12" spans="1:3" ht="15">
      <c r="A12" s="281" t="s">
        <v>109</v>
      </c>
      <c r="B12" s="283" t="s">
        <v>110</v>
      </c>
      <c r="C12" s="297">
        <f>C13</f>
        <v>-5697748.55</v>
      </c>
    </row>
    <row r="13" spans="1:3" ht="15">
      <c r="A13" s="281" t="s">
        <v>111</v>
      </c>
      <c r="B13" s="283" t="s">
        <v>112</v>
      </c>
      <c r="C13" s="297">
        <f>C14</f>
        <v>-5697748.55</v>
      </c>
    </row>
    <row r="14" spans="1:3" ht="15">
      <c r="A14" s="281" t="s">
        <v>113</v>
      </c>
      <c r="B14" s="283" t="s">
        <v>114</v>
      </c>
      <c r="C14" s="297">
        <f>-ДОХ!M85</f>
        <v>-5697748.55</v>
      </c>
    </row>
    <row r="15" spans="1:3" ht="15">
      <c r="A15" s="278" t="s">
        <v>115</v>
      </c>
      <c r="B15" s="280" t="s">
        <v>116</v>
      </c>
      <c r="C15" s="298">
        <f>C16</f>
        <v>6808962.53</v>
      </c>
    </row>
    <row r="16" spans="1:3" ht="15">
      <c r="A16" s="281" t="s">
        <v>117</v>
      </c>
      <c r="B16" s="283" t="s">
        <v>118</v>
      </c>
      <c r="C16" s="297">
        <f>C17</f>
        <v>6808962.53</v>
      </c>
    </row>
    <row r="17" spans="1:3" ht="15">
      <c r="A17" s="281" t="s">
        <v>119</v>
      </c>
      <c r="B17" s="283" t="s">
        <v>120</v>
      </c>
      <c r="C17" s="297">
        <f>C18</f>
        <v>6808962.53</v>
      </c>
    </row>
    <row r="18" spans="1:3" ht="15">
      <c r="A18" s="281" t="s">
        <v>121</v>
      </c>
      <c r="B18" s="283" t="s">
        <v>122</v>
      </c>
      <c r="C18" s="297">
        <f>расх!J89</f>
        <v>6808962.53</v>
      </c>
    </row>
    <row r="19" ht="13.5">
      <c r="A19" s="84"/>
    </row>
  </sheetData>
  <sheetProtection/>
  <mergeCells count="1">
    <mergeCell ref="A6:C6"/>
  </mergeCells>
  <printOptions/>
  <pageMargins left="0.7875" right="0.7875" top="0.7875" bottom="0.7875" header="0.5" footer="0.5"/>
  <pageSetup horizontalDpi="30066" verticalDpi="30066" orientation="portrait" paperSize="9"/>
</worksheet>
</file>

<file path=xl/worksheets/sheet3.xml><?xml version="1.0" encoding="utf-8"?>
<worksheet xmlns="http://schemas.openxmlformats.org/spreadsheetml/2006/main" xmlns:r="http://schemas.openxmlformats.org/officeDocument/2006/relationships">
  <dimension ref="A1:N90"/>
  <sheetViews>
    <sheetView zoomScale="75" zoomScaleNormal="75" workbookViewId="0" topLeftCell="D72">
      <selection activeCell="L86" sqref="L86"/>
    </sheetView>
  </sheetViews>
  <sheetFormatPr defaultColWidth="9.00390625" defaultRowHeight="12.75"/>
  <cols>
    <col min="1" max="1" width="7.00390625" style="3" customWidth="1"/>
    <col min="2" max="2" width="9.375" style="3" hidden="1" customWidth="1"/>
    <col min="3" max="3" width="88.125" style="3" customWidth="1"/>
    <col min="4" max="4" width="9.375" style="5" customWidth="1"/>
    <col min="5" max="5" width="8.25390625" style="5" customWidth="1"/>
    <col min="6" max="6" width="8.625" style="5" customWidth="1"/>
    <col min="7" max="7" width="7.875" style="5" customWidth="1"/>
    <col min="8" max="11" width="9.375" style="5" customWidth="1"/>
    <col min="12" max="12" width="14.375" style="5" customWidth="1"/>
    <col min="13" max="13" width="17.00390625" style="4" customWidth="1"/>
    <col min="14" max="256" width="9.375" style="3" customWidth="1"/>
  </cols>
  <sheetData>
    <row r="1" spans="4:12" ht="18">
      <c r="D1" s="350" t="s">
        <v>123</v>
      </c>
      <c r="E1" s="313"/>
      <c r="F1" s="313"/>
      <c r="G1" s="313"/>
      <c r="H1" s="313"/>
      <c r="I1" s="313"/>
      <c r="J1" s="313"/>
      <c r="K1" s="313"/>
      <c r="L1" s="313"/>
    </row>
    <row r="2" spans="4:12" ht="18">
      <c r="D2" s="313"/>
      <c r="E2" s="313"/>
      <c r="F2" s="313"/>
      <c r="G2" s="313"/>
      <c r="H2" s="313"/>
      <c r="I2" s="313"/>
      <c r="J2" s="313"/>
      <c r="K2" s="313"/>
      <c r="L2" s="313"/>
    </row>
    <row r="3" spans="4:12" ht="18">
      <c r="D3" s="313"/>
      <c r="E3" s="313"/>
      <c r="F3" s="313"/>
      <c r="G3" s="313"/>
      <c r="H3" s="313"/>
      <c r="I3" s="313"/>
      <c r="J3" s="313"/>
      <c r="K3" s="313"/>
      <c r="L3" s="313"/>
    </row>
    <row r="4" spans="1:13" ht="16.5" customHeight="1">
      <c r="A4" s="351" t="s">
        <v>124</v>
      </c>
      <c r="B4" s="351"/>
      <c r="C4" s="351"/>
      <c r="D4" s="351"/>
      <c r="E4" s="351"/>
      <c r="F4" s="351"/>
      <c r="G4" s="351"/>
      <c r="H4" s="351"/>
      <c r="I4" s="351"/>
      <c r="J4" s="351"/>
      <c r="K4" s="351"/>
      <c r="L4" s="351"/>
      <c r="M4" s="351"/>
    </row>
    <row r="5" ht="16.5" customHeight="1">
      <c r="M5" s="6"/>
    </row>
    <row r="6" spans="1:14" s="8" customFormat="1" ht="42.75" customHeight="1">
      <c r="A6" s="352" t="s">
        <v>125</v>
      </c>
      <c r="B6" s="7"/>
      <c r="C6" s="354" t="s">
        <v>126</v>
      </c>
      <c r="D6" s="356" t="s">
        <v>127</v>
      </c>
      <c r="E6" s="357"/>
      <c r="F6" s="357"/>
      <c r="G6" s="357"/>
      <c r="H6" s="357"/>
      <c r="I6" s="357"/>
      <c r="J6" s="357"/>
      <c r="K6" s="358"/>
      <c r="L6" s="347" t="s">
        <v>128</v>
      </c>
      <c r="M6" s="347" t="s">
        <v>129</v>
      </c>
      <c r="N6" s="347" t="s">
        <v>11</v>
      </c>
    </row>
    <row r="7" spans="1:14" s="8" customFormat="1" ht="63" customHeight="1">
      <c r="A7" s="353"/>
      <c r="B7" s="9"/>
      <c r="C7" s="355"/>
      <c r="D7" s="10" t="s">
        <v>130</v>
      </c>
      <c r="E7" s="10" t="s">
        <v>131</v>
      </c>
      <c r="F7" s="10" t="s">
        <v>132</v>
      </c>
      <c r="G7" s="10" t="s">
        <v>133</v>
      </c>
      <c r="H7" s="10" t="s">
        <v>134</v>
      </c>
      <c r="I7" s="10" t="s">
        <v>135</v>
      </c>
      <c r="J7" s="10" t="s">
        <v>136</v>
      </c>
      <c r="K7" s="10" t="s">
        <v>137</v>
      </c>
      <c r="L7" s="348"/>
      <c r="M7" s="348"/>
      <c r="N7" s="348"/>
    </row>
    <row r="8" spans="1:14" s="16" customFormat="1" ht="23.25" customHeight="1">
      <c r="A8" s="11" t="s">
        <v>138</v>
      </c>
      <c r="B8" s="11"/>
      <c r="C8" s="12" t="s">
        <v>139</v>
      </c>
      <c r="D8" s="14" t="s">
        <v>140</v>
      </c>
      <c r="E8" s="13">
        <v>1</v>
      </c>
      <c r="F8" s="14" t="s">
        <v>20</v>
      </c>
      <c r="G8" s="14" t="s">
        <v>20</v>
      </c>
      <c r="H8" s="14" t="s">
        <v>140</v>
      </c>
      <c r="I8" s="14" t="s">
        <v>20</v>
      </c>
      <c r="J8" s="14" t="s">
        <v>141</v>
      </c>
      <c r="K8" s="14" t="s">
        <v>140</v>
      </c>
      <c r="L8" s="285">
        <f>L9+L17+L19+L49+L54+L59+L64+L52+L62+L68</f>
        <v>2062700</v>
      </c>
      <c r="M8" s="285">
        <f>M9+M17+M19+M49+M54+M59+M64+M52+M62+M68</f>
        <v>1594347.55</v>
      </c>
      <c r="N8" s="285">
        <f>M8/L8*100</f>
        <v>77.2942041983808</v>
      </c>
    </row>
    <row r="9" spans="1:14" s="22" customFormat="1" ht="22.5" customHeight="1">
      <c r="A9" s="18" t="s">
        <v>142</v>
      </c>
      <c r="B9" s="17"/>
      <c r="C9" s="19" t="s">
        <v>143</v>
      </c>
      <c r="D9" s="21" t="s">
        <v>140</v>
      </c>
      <c r="E9" s="20">
        <v>1</v>
      </c>
      <c r="F9" s="21" t="s">
        <v>15</v>
      </c>
      <c r="G9" s="21" t="s">
        <v>20</v>
      </c>
      <c r="H9" s="21" t="s">
        <v>140</v>
      </c>
      <c r="I9" s="21" t="s">
        <v>20</v>
      </c>
      <c r="J9" s="21" t="s">
        <v>141</v>
      </c>
      <c r="K9" s="21" t="s">
        <v>140</v>
      </c>
      <c r="L9" s="286">
        <f>L10</f>
        <v>1317700</v>
      </c>
      <c r="M9" s="286">
        <f>M10</f>
        <v>1239839.36</v>
      </c>
      <c r="N9" s="285">
        <f>M9/L9*100</f>
        <v>94.0911709797374</v>
      </c>
    </row>
    <row r="10" spans="1:14" s="29" customFormat="1" ht="24.75" customHeight="1">
      <c r="A10" s="24" t="s">
        <v>144</v>
      </c>
      <c r="B10" s="23"/>
      <c r="C10" s="25" t="s">
        <v>145</v>
      </c>
      <c r="D10" s="27" t="s">
        <v>146</v>
      </c>
      <c r="E10" s="26">
        <v>1</v>
      </c>
      <c r="F10" s="27" t="s">
        <v>15</v>
      </c>
      <c r="G10" s="27" t="s">
        <v>17</v>
      </c>
      <c r="H10" s="27" t="s">
        <v>140</v>
      </c>
      <c r="I10" s="27" t="s">
        <v>15</v>
      </c>
      <c r="J10" s="27" t="s">
        <v>141</v>
      </c>
      <c r="K10" s="27" t="s">
        <v>147</v>
      </c>
      <c r="L10" s="287">
        <f>L11+L13+L15+L16</f>
        <v>1317700</v>
      </c>
      <c r="M10" s="287">
        <f>M11+M13+M15+M16</f>
        <v>1239839.36</v>
      </c>
      <c r="N10" s="285">
        <f>M10/L10*100</f>
        <v>94.0911709797374</v>
      </c>
    </row>
    <row r="11" spans="1:14" ht="37.5" customHeight="1">
      <c r="A11" s="30"/>
      <c r="B11" s="30"/>
      <c r="C11" s="31" t="s">
        <v>148</v>
      </c>
      <c r="D11" s="33" t="s">
        <v>146</v>
      </c>
      <c r="E11" s="32">
        <v>1</v>
      </c>
      <c r="F11" s="33" t="s">
        <v>15</v>
      </c>
      <c r="G11" s="33" t="s">
        <v>17</v>
      </c>
      <c r="H11" s="33" t="s">
        <v>149</v>
      </c>
      <c r="I11" s="33" t="s">
        <v>15</v>
      </c>
      <c r="J11" s="33" t="s">
        <v>141</v>
      </c>
      <c r="K11" s="33" t="s">
        <v>147</v>
      </c>
      <c r="L11" s="284">
        <f>L12+L14</f>
        <v>1313700</v>
      </c>
      <c r="M11" s="284">
        <f>M12+M14</f>
        <v>1235837.86</v>
      </c>
      <c r="N11" s="285">
        <f>M11/L11*100</f>
        <v>94.0730653878359</v>
      </c>
    </row>
    <row r="12" spans="1:14" ht="85.5" customHeight="1">
      <c r="A12" s="30"/>
      <c r="B12" s="30"/>
      <c r="C12" s="34" t="s">
        <v>150</v>
      </c>
      <c r="D12" s="33" t="s">
        <v>146</v>
      </c>
      <c r="E12" s="32">
        <v>1</v>
      </c>
      <c r="F12" s="33" t="s">
        <v>15</v>
      </c>
      <c r="G12" s="33" t="s">
        <v>17</v>
      </c>
      <c r="H12" s="33" t="s">
        <v>151</v>
      </c>
      <c r="I12" s="33" t="s">
        <v>15</v>
      </c>
      <c r="J12" s="33" t="s">
        <v>141</v>
      </c>
      <c r="K12" s="33" t="s">
        <v>147</v>
      </c>
      <c r="L12" s="284">
        <v>1313700</v>
      </c>
      <c r="M12" s="284">
        <v>1235837.86</v>
      </c>
      <c r="N12" s="285">
        <f>M12/L12*100</f>
        <v>94.0730653878359</v>
      </c>
    </row>
    <row r="13" spans="1:14" ht="31.5" customHeight="1" hidden="1">
      <c r="A13" s="30"/>
      <c r="B13" s="30"/>
      <c r="C13" s="31" t="s">
        <v>152</v>
      </c>
      <c r="D13" s="33" t="s">
        <v>146</v>
      </c>
      <c r="E13" s="33" t="s">
        <v>153</v>
      </c>
      <c r="F13" s="33" t="s">
        <v>15</v>
      </c>
      <c r="G13" s="33" t="s">
        <v>17</v>
      </c>
      <c r="H13" s="33" t="s">
        <v>154</v>
      </c>
      <c r="I13" s="33" t="s">
        <v>15</v>
      </c>
      <c r="J13" s="33" t="s">
        <v>141</v>
      </c>
      <c r="K13" s="33" t="s">
        <v>147</v>
      </c>
      <c r="L13" s="284"/>
      <c r="M13" s="284"/>
      <c r="N13" s="285" t="e">
        <f>M13/L13*100</f>
        <v>#NUM!</v>
      </c>
    </row>
    <row r="14" spans="1:14" ht="63">
      <c r="A14" s="30"/>
      <c r="B14" s="30"/>
      <c r="C14" s="34" t="s">
        <v>155</v>
      </c>
      <c r="D14" s="33" t="s">
        <v>146</v>
      </c>
      <c r="E14" s="33" t="s">
        <v>153</v>
      </c>
      <c r="F14" s="33" t="s">
        <v>15</v>
      </c>
      <c r="G14" s="33" t="s">
        <v>17</v>
      </c>
      <c r="H14" s="33" t="s">
        <v>156</v>
      </c>
      <c r="I14" s="33" t="s">
        <v>15</v>
      </c>
      <c r="J14" s="33" t="s">
        <v>141</v>
      </c>
      <c r="K14" s="33" t="s">
        <v>147</v>
      </c>
      <c r="L14" s="284"/>
      <c r="M14" s="284"/>
      <c r="N14" s="285"/>
    </row>
    <row r="15" spans="1:14" ht="31.5">
      <c r="A15" s="30"/>
      <c r="B15" s="30"/>
      <c r="C15" s="303" t="s">
        <v>157</v>
      </c>
      <c r="D15" s="33" t="s">
        <v>146</v>
      </c>
      <c r="E15" s="33" t="s">
        <v>153</v>
      </c>
      <c r="F15" s="33" t="s">
        <v>15</v>
      </c>
      <c r="G15" s="33" t="s">
        <v>17</v>
      </c>
      <c r="H15" s="33" t="s">
        <v>158</v>
      </c>
      <c r="I15" s="33" t="s">
        <v>15</v>
      </c>
      <c r="J15" s="33" t="s">
        <v>141</v>
      </c>
      <c r="K15" s="33" t="s">
        <v>147</v>
      </c>
      <c r="L15" s="284">
        <v>4000</v>
      </c>
      <c r="M15" s="284">
        <v>4000</v>
      </c>
      <c r="N15" s="285">
        <f>M15/L15*100</f>
        <v>100</v>
      </c>
    </row>
    <row r="16" spans="1:14" ht="158.25">
      <c r="A16" s="30"/>
      <c r="B16" s="30"/>
      <c r="C16" s="300" t="s">
        <v>159</v>
      </c>
      <c r="D16" s="33" t="s">
        <v>146</v>
      </c>
      <c r="E16" s="33" t="s">
        <v>153</v>
      </c>
      <c r="F16" s="33" t="s">
        <v>15</v>
      </c>
      <c r="G16" s="33" t="s">
        <v>17</v>
      </c>
      <c r="H16" s="33" t="s">
        <v>160</v>
      </c>
      <c r="I16" s="33" t="s">
        <v>15</v>
      </c>
      <c r="J16" s="33" t="s">
        <v>141</v>
      </c>
      <c r="K16" s="33" t="s">
        <v>147</v>
      </c>
      <c r="L16" s="284"/>
      <c r="M16" s="284">
        <v>1.5</v>
      </c>
      <c r="N16" s="285"/>
    </row>
    <row r="17" spans="1:14" ht="19.5" customHeight="1">
      <c r="A17" s="30"/>
      <c r="B17" s="30"/>
      <c r="C17" s="19" t="s">
        <v>161</v>
      </c>
      <c r="D17" s="21" t="s">
        <v>140</v>
      </c>
      <c r="E17" s="21" t="s">
        <v>153</v>
      </c>
      <c r="F17" s="21" t="s">
        <v>40</v>
      </c>
      <c r="G17" s="21" t="s">
        <v>20</v>
      </c>
      <c r="H17" s="21" t="s">
        <v>140</v>
      </c>
      <c r="I17" s="21" t="s">
        <v>20</v>
      </c>
      <c r="J17" s="21" t="s">
        <v>141</v>
      </c>
      <c r="K17" s="21" t="s">
        <v>140</v>
      </c>
      <c r="L17" s="286">
        <f>L18</f>
        <v>1000</v>
      </c>
      <c r="M17" s="286">
        <f>M18</f>
        <v>0</v>
      </c>
      <c r="N17" s="285">
        <f>M17/L17*100</f>
        <v>0</v>
      </c>
    </row>
    <row r="18" spans="1:14" ht="18" customHeight="1">
      <c r="A18" s="30"/>
      <c r="B18" s="30"/>
      <c r="C18" s="31" t="s">
        <v>162</v>
      </c>
      <c r="D18" s="33" t="s">
        <v>146</v>
      </c>
      <c r="E18" s="33" t="s">
        <v>153</v>
      </c>
      <c r="F18" s="33" t="s">
        <v>40</v>
      </c>
      <c r="G18" s="33" t="s">
        <v>22</v>
      </c>
      <c r="H18" s="33" t="s">
        <v>140</v>
      </c>
      <c r="I18" s="33" t="s">
        <v>15</v>
      </c>
      <c r="J18" s="33" t="s">
        <v>141</v>
      </c>
      <c r="K18" s="33" t="s">
        <v>147</v>
      </c>
      <c r="L18" s="284">
        <v>1000</v>
      </c>
      <c r="M18" s="284"/>
      <c r="N18" s="285">
        <f>M18/L18*100</f>
        <v>0</v>
      </c>
    </row>
    <row r="19" spans="1:14" s="22" customFormat="1" ht="18" customHeight="1">
      <c r="A19" s="18" t="s">
        <v>163</v>
      </c>
      <c r="B19" s="17"/>
      <c r="C19" s="19" t="s">
        <v>164</v>
      </c>
      <c r="D19" s="21" t="s">
        <v>140</v>
      </c>
      <c r="E19" s="21" t="s">
        <v>153</v>
      </c>
      <c r="F19" s="21" t="s">
        <v>79</v>
      </c>
      <c r="G19" s="21" t="s">
        <v>20</v>
      </c>
      <c r="H19" s="21" t="s">
        <v>140</v>
      </c>
      <c r="I19" s="21" t="s">
        <v>20</v>
      </c>
      <c r="J19" s="21" t="s">
        <v>141</v>
      </c>
      <c r="K19" s="21" t="s">
        <v>140</v>
      </c>
      <c r="L19" s="286">
        <f>L20+L31</f>
        <v>54000</v>
      </c>
      <c r="M19" s="286">
        <f>M20+M31</f>
        <v>18287.69</v>
      </c>
      <c r="N19" s="285">
        <f>M19/L19*100</f>
        <v>33.8660925925926</v>
      </c>
    </row>
    <row r="20" spans="1:14" s="22" customFormat="1" ht="20.25" customHeight="1">
      <c r="A20" s="24" t="s">
        <v>165</v>
      </c>
      <c r="B20" s="17"/>
      <c r="C20" s="25" t="s">
        <v>166</v>
      </c>
      <c r="D20" s="27" t="s">
        <v>146</v>
      </c>
      <c r="E20" s="27" t="s">
        <v>153</v>
      </c>
      <c r="F20" s="27" t="s">
        <v>79</v>
      </c>
      <c r="G20" s="27" t="s">
        <v>15</v>
      </c>
      <c r="H20" s="27" t="s">
        <v>140</v>
      </c>
      <c r="I20" s="27" t="s">
        <v>20</v>
      </c>
      <c r="J20" s="27" t="s">
        <v>141</v>
      </c>
      <c r="K20" s="27" t="s">
        <v>147</v>
      </c>
      <c r="L20" s="287">
        <f>L21</f>
        <v>50000</v>
      </c>
      <c r="M20" s="287">
        <f>M21</f>
        <v>16507.1</v>
      </c>
      <c r="N20" s="285">
        <f>M20/L20*100</f>
        <v>33.0142</v>
      </c>
    </row>
    <row r="21" spans="1:14" s="22" customFormat="1" ht="17.25" customHeight="1">
      <c r="A21" s="23"/>
      <c r="B21" s="23"/>
      <c r="C21" s="31" t="s">
        <v>167</v>
      </c>
      <c r="D21" s="33" t="s">
        <v>146</v>
      </c>
      <c r="E21" s="33" t="s">
        <v>153</v>
      </c>
      <c r="F21" s="33" t="s">
        <v>79</v>
      </c>
      <c r="G21" s="33" t="s">
        <v>15</v>
      </c>
      <c r="H21" s="33" t="s">
        <v>158</v>
      </c>
      <c r="I21" s="33" t="s">
        <v>168</v>
      </c>
      <c r="J21" s="33" t="s">
        <v>141</v>
      </c>
      <c r="K21" s="33" t="s">
        <v>147</v>
      </c>
      <c r="L21" s="284">
        <v>50000</v>
      </c>
      <c r="M21" s="284">
        <v>16507.1</v>
      </c>
      <c r="N21" s="285">
        <f>M21/L21*100</f>
        <v>33.0142</v>
      </c>
    </row>
    <row r="22" spans="1:14" s="29" customFormat="1" ht="15.75" customHeight="1" hidden="1">
      <c r="A22" s="24" t="s">
        <v>169</v>
      </c>
      <c r="B22" s="23"/>
      <c r="C22" s="25" t="s">
        <v>170</v>
      </c>
      <c r="D22" s="27" t="s">
        <v>146</v>
      </c>
      <c r="E22" s="27" t="s">
        <v>153</v>
      </c>
      <c r="F22" s="27" t="s">
        <v>79</v>
      </c>
      <c r="G22" s="27" t="s">
        <v>17</v>
      </c>
      <c r="H22" s="27" t="s">
        <v>140</v>
      </c>
      <c r="I22" s="27" t="s">
        <v>17</v>
      </c>
      <c r="J22" s="27" t="s">
        <v>141</v>
      </c>
      <c r="K22" s="27" t="s">
        <v>147</v>
      </c>
      <c r="L22" s="287">
        <f>L23</f>
        <v>0</v>
      </c>
      <c r="M22" s="287">
        <f>M23</f>
        <v>0</v>
      </c>
      <c r="N22" s="285" t="e">
        <f>M22/L22*100</f>
        <v>#NUM!</v>
      </c>
    </row>
    <row r="23" spans="1:14" ht="28.5" customHeight="1" hidden="1">
      <c r="A23" s="30"/>
      <c r="B23" s="30"/>
      <c r="C23" s="34" t="s">
        <v>171</v>
      </c>
      <c r="D23" s="33" t="s">
        <v>146</v>
      </c>
      <c r="E23" s="33" t="s">
        <v>153</v>
      </c>
      <c r="F23" s="33" t="s">
        <v>79</v>
      </c>
      <c r="G23" s="33" t="s">
        <v>17</v>
      </c>
      <c r="H23" s="33" t="s">
        <v>172</v>
      </c>
      <c r="I23" s="33" t="s">
        <v>17</v>
      </c>
      <c r="J23" s="33" t="s">
        <v>173</v>
      </c>
      <c r="K23" s="33" t="s">
        <v>147</v>
      </c>
      <c r="L23" s="284"/>
      <c r="M23" s="284"/>
      <c r="N23" s="285" t="e">
        <f>M23/L23*100</f>
        <v>#NUM!</v>
      </c>
    </row>
    <row r="24" spans="1:14" s="29" customFormat="1" ht="15.75" customHeight="1" hidden="1">
      <c r="A24" s="24" t="s">
        <v>174</v>
      </c>
      <c r="B24" s="23"/>
      <c r="C24" s="25" t="s">
        <v>175</v>
      </c>
      <c r="D24" s="27" t="s">
        <v>146</v>
      </c>
      <c r="E24" s="27" t="s">
        <v>153</v>
      </c>
      <c r="F24" s="27" t="s">
        <v>79</v>
      </c>
      <c r="G24" s="27" t="s">
        <v>40</v>
      </c>
      <c r="H24" s="27" t="s">
        <v>140</v>
      </c>
      <c r="I24" s="27" t="s">
        <v>20</v>
      </c>
      <c r="J24" s="27" t="s">
        <v>141</v>
      </c>
      <c r="K24" s="27" t="s">
        <v>147</v>
      </c>
      <c r="L24" s="287">
        <f>L25</f>
        <v>0</v>
      </c>
      <c r="M24" s="287">
        <f>M25</f>
        <v>0</v>
      </c>
      <c r="N24" s="285" t="e">
        <f>M24/L24*100</f>
        <v>#NUM!</v>
      </c>
    </row>
    <row r="25" spans="1:14" ht="26.25" customHeight="1" hidden="1">
      <c r="A25" s="30"/>
      <c r="B25" s="30"/>
      <c r="C25" s="31" t="s">
        <v>176</v>
      </c>
      <c r="D25" s="33" t="s">
        <v>146</v>
      </c>
      <c r="E25" s="33" t="s">
        <v>153</v>
      </c>
      <c r="F25" s="33" t="s">
        <v>79</v>
      </c>
      <c r="G25" s="33" t="s">
        <v>40</v>
      </c>
      <c r="H25" s="33" t="s">
        <v>172</v>
      </c>
      <c r="I25" s="33" t="s">
        <v>17</v>
      </c>
      <c r="J25" s="33" t="s">
        <v>173</v>
      </c>
      <c r="K25" s="33" t="s">
        <v>147</v>
      </c>
      <c r="L25" s="284"/>
      <c r="M25" s="284"/>
      <c r="N25" s="285" t="e">
        <f>M25/L25*100</f>
        <v>#NUM!</v>
      </c>
    </row>
    <row r="26" spans="1:14" s="40" customFormat="1" ht="15.75" customHeight="1" hidden="1">
      <c r="A26" s="36" t="s">
        <v>177</v>
      </c>
      <c r="B26" s="35"/>
      <c r="C26" s="37" t="s">
        <v>178</v>
      </c>
      <c r="D26" s="39" t="s">
        <v>146</v>
      </c>
      <c r="E26" s="39" t="s">
        <v>153</v>
      </c>
      <c r="F26" s="39" t="s">
        <v>79</v>
      </c>
      <c r="G26" s="39" t="s">
        <v>79</v>
      </c>
      <c r="H26" s="39" t="s">
        <v>140</v>
      </c>
      <c r="I26" s="39" t="s">
        <v>22</v>
      </c>
      <c r="J26" s="39" t="s">
        <v>141</v>
      </c>
      <c r="K26" s="39" t="s">
        <v>147</v>
      </c>
      <c r="L26" s="288" t="e">
        <f>L27+L28+L29+L30+#REF!</f>
        <v>#REF!</v>
      </c>
      <c r="M26" s="288" t="e">
        <f>M27+M28+M29+M30+#REF!</f>
        <v>#REF!</v>
      </c>
      <c r="N26" s="285" t="e">
        <f>M26/L26*100</f>
        <v>#REF!</v>
      </c>
    </row>
    <row r="27" spans="1:14" ht="15.75" customHeight="1" hidden="1">
      <c r="A27" s="30"/>
      <c r="B27" s="30"/>
      <c r="C27" s="31" t="s">
        <v>179</v>
      </c>
      <c r="D27" s="33" t="s">
        <v>146</v>
      </c>
      <c r="E27" s="33" t="s">
        <v>153</v>
      </c>
      <c r="F27" s="33" t="s">
        <v>79</v>
      </c>
      <c r="G27" s="33" t="s">
        <v>79</v>
      </c>
      <c r="H27" s="33" t="s">
        <v>172</v>
      </c>
      <c r="I27" s="33" t="s">
        <v>22</v>
      </c>
      <c r="J27" s="33" t="s">
        <v>141</v>
      </c>
      <c r="K27" s="33" t="s">
        <v>147</v>
      </c>
      <c r="L27" s="284"/>
      <c r="M27" s="284"/>
      <c r="N27" s="285" t="e">
        <f>M27/L27*100</f>
        <v>#NUM!</v>
      </c>
    </row>
    <row r="28" spans="1:14" ht="15.75" customHeight="1" hidden="1">
      <c r="A28" s="30"/>
      <c r="B28" s="30"/>
      <c r="C28" s="31" t="s">
        <v>180</v>
      </c>
      <c r="D28" s="33" t="s">
        <v>146</v>
      </c>
      <c r="E28" s="33" t="s">
        <v>153</v>
      </c>
      <c r="F28" s="33" t="s">
        <v>79</v>
      </c>
      <c r="G28" s="33" t="s">
        <v>79</v>
      </c>
      <c r="H28" s="33" t="s">
        <v>149</v>
      </c>
      <c r="I28" s="33" t="s">
        <v>22</v>
      </c>
      <c r="J28" s="33" t="s">
        <v>141</v>
      </c>
      <c r="K28" s="33" t="s">
        <v>147</v>
      </c>
      <c r="L28" s="284"/>
      <c r="M28" s="284"/>
      <c r="N28" s="285" t="e">
        <f>M28/L28*100</f>
        <v>#NUM!</v>
      </c>
    </row>
    <row r="29" spans="1:14" ht="15.75" customHeight="1" hidden="1">
      <c r="A29" s="30"/>
      <c r="B29" s="30"/>
      <c r="C29" s="31" t="s">
        <v>181</v>
      </c>
      <c r="D29" s="33" t="s">
        <v>146</v>
      </c>
      <c r="E29" s="33" t="s">
        <v>153</v>
      </c>
      <c r="F29" s="33" t="s">
        <v>79</v>
      </c>
      <c r="G29" s="33" t="s">
        <v>79</v>
      </c>
      <c r="H29" s="33" t="s">
        <v>158</v>
      </c>
      <c r="I29" s="33" t="s">
        <v>22</v>
      </c>
      <c r="J29" s="33" t="s">
        <v>141</v>
      </c>
      <c r="K29" s="33" t="s">
        <v>147</v>
      </c>
      <c r="L29" s="284"/>
      <c r="M29" s="284"/>
      <c r="N29" s="285" t="e">
        <f>M29/L29*100</f>
        <v>#NUM!</v>
      </c>
    </row>
    <row r="30" spans="1:14" ht="15.75" customHeight="1" hidden="1">
      <c r="A30" s="30"/>
      <c r="B30" s="30"/>
      <c r="C30" s="31" t="s">
        <v>182</v>
      </c>
      <c r="D30" s="33" t="s">
        <v>146</v>
      </c>
      <c r="E30" s="33" t="s">
        <v>153</v>
      </c>
      <c r="F30" s="33" t="s">
        <v>79</v>
      </c>
      <c r="G30" s="33" t="s">
        <v>79</v>
      </c>
      <c r="H30" s="33" t="s">
        <v>160</v>
      </c>
      <c r="I30" s="33" t="s">
        <v>22</v>
      </c>
      <c r="J30" s="33" t="s">
        <v>141</v>
      </c>
      <c r="K30" s="33" t="s">
        <v>147</v>
      </c>
      <c r="L30" s="284"/>
      <c r="M30" s="284"/>
      <c r="N30" s="285" t="e">
        <f>M30/L30*100</f>
        <v>#NUM!</v>
      </c>
    </row>
    <row r="31" spans="1:14" ht="19.5" customHeight="1">
      <c r="A31" s="24" t="s">
        <v>183</v>
      </c>
      <c r="B31" s="30"/>
      <c r="C31" s="25" t="s">
        <v>178</v>
      </c>
      <c r="D31" s="27" t="s">
        <v>146</v>
      </c>
      <c r="E31" s="27" t="s">
        <v>153</v>
      </c>
      <c r="F31" s="27" t="s">
        <v>79</v>
      </c>
      <c r="G31" s="27" t="s">
        <v>79</v>
      </c>
      <c r="H31" s="27" t="s">
        <v>140</v>
      </c>
      <c r="I31" s="27" t="s">
        <v>20</v>
      </c>
      <c r="J31" s="27" t="s">
        <v>141</v>
      </c>
      <c r="K31" s="27" t="s">
        <v>147</v>
      </c>
      <c r="L31" s="287">
        <f>L32+L48</f>
        <v>4000</v>
      </c>
      <c r="M31" s="287">
        <f>M32+M48</f>
        <v>1780.59</v>
      </c>
      <c r="N31" s="285">
        <f>M31/L31*100</f>
        <v>44.51475</v>
      </c>
    </row>
    <row r="32" spans="1:14" ht="54.75" customHeight="1">
      <c r="A32" s="23"/>
      <c r="B32" s="30"/>
      <c r="C32" s="31" t="s">
        <v>184</v>
      </c>
      <c r="D32" s="42" t="s">
        <v>146</v>
      </c>
      <c r="E32" s="42" t="s">
        <v>153</v>
      </c>
      <c r="F32" s="42" t="s">
        <v>79</v>
      </c>
      <c r="G32" s="42" t="s">
        <v>79</v>
      </c>
      <c r="H32" s="42" t="s">
        <v>185</v>
      </c>
      <c r="I32" s="42" t="s">
        <v>168</v>
      </c>
      <c r="J32" s="42" t="s">
        <v>141</v>
      </c>
      <c r="K32" s="42" t="s">
        <v>147</v>
      </c>
      <c r="L32" s="284">
        <v>1000</v>
      </c>
      <c r="M32" s="284">
        <v>1062.59</v>
      </c>
      <c r="N32" s="285">
        <f>M32/L32*100</f>
        <v>106.25899999999999</v>
      </c>
    </row>
    <row r="33" spans="1:14" s="22" customFormat="1" ht="27.75" customHeight="1" hidden="1">
      <c r="A33" s="23"/>
      <c r="B33" s="17"/>
      <c r="C33" s="19" t="s">
        <v>186</v>
      </c>
      <c r="D33" s="21" t="s">
        <v>140</v>
      </c>
      <c r="E33" s="21" t="s">
        <v>153</v>
      </c>
      <c r="F33" s="21" t="s">
        <v>81</v>
      </c>
      <c r="G33" s="21" t="s">
        <v>20</v>
      </c>
      <c r="H33" s="21" t="s">
        <v>140</v>
      </c>
      <c r="I33" s="21" t="s">
        <v>20</v>
      </c>
      <c r="J33" s="21" t="s">
        <v>141</v>
      </c>
      <c r="K33" s="21" t="s">
        <v>140</v>
      </c>
      <c r="L33" s="286">
        <f>L34+L36+L38</f>
        <v>0</v>
      </c>
      <c r="M33" s="286">
        <f>M34+M36+M38</f>
        <v>0</v>
      </c>
      <c r="N33" s="285" t="e">
        <f>M33/L33*100</f>
        <v>#NUM!</v>
      </c>
    </row>
    <row r="34" spans="1:14" s="29" customFormat="1" ht="39.75" customHeight="1" hidden="1">
      <c r="A34" s="23"/>
      <c r="B34" s="44"/>
      <c r="C34" s="45" t="s">
        <v>187</v>
      </c>
      <c r="D34" s="33" t="s">
        <v>146</v>
      </c>
      <c r="E34" s="33" t="s">
        <v>153</v>
      </c>
      <c r="F34" s="33" t="s">
        <v>81</v>
      </c>
      <c r="G34" s="33" t="s">
        <v>15</v>
      </c>
      <c r="H34" s="33" t="s">
        <v>140</v>
      </c>
      <c r="I34" s="33" t="s">
        <v>22</v>
      </c>
      <c r="J34" s="33" t="s">
        <v>141</v>
      </c>
      <c r="K34" s="33" t="s">
        <v>147</v>
      </c>
      <c r="L34" s="284"/>
      <c r="M34" s="284"/>
      <c r="N34" s="285" t="e">
        <f>M34/L34*100</f>
        <v>#NUM!</v>
      </c>
    </row>
    <row r="35" spans="1:14" s="29" customFormat="1" ht="15.75" customHeight="1" hidden="1">
      <c r="A35" s="23"/>
      <c r="B35" s="44"/>
      <c r="C35" s="46" t="s">
        <v>188</v>
      </c>
      <c r="D35" s="27" t="s">
        <v>140</v>
      </c>
      <c r="E35" s="27" t="s">
        <v>153</v>
      </c>
      <c r="F35" s="27" t="s">
        <v>81</v>
      </c>
      <c r="G35" s="27" t="s">
        <v>40</v>
      </c>
      <c r="H35" s="27" t="s">
        <v>140</v>
      </c>
      <c r="I35" s="27" t="s">
        <v>15</v>
      </c>
      <c r="J35" s="27" t="s">
        <v>141</v>
      </c>
      <c r="K35" s="27" t="s">
        <v>147</v>
      </c>
      <c r="L35" s="287" t="e">
        <f>#REF!</f>
        <v>#REF!</v>
      </c>
      <c r="M35" s="287" t="e">
        <f>#REF!</f>
        <v>#REF!</v>
      </c>
      <c r="N35" s="285" t="e">
        <f>M35/L35*100</f>
        <v>#REF!</v>
      </c>
    </row>
    <row r="36" spans="1:14" s="29" customFormat="1" ht="25.5" customHeight="1" hidden="1">
      <c r="A36" s="23"/>
      <c r="B36" s="44"/>
      <c r="C36" s="46" t="s">
        <v>189</v>
      </c>
      <c r="D36" s="27" t="s">
        <v>146</v>
      </c>
      <c r="E36" s="27" t="s">
        <v>153</v>
      </c>
      <c r="F36" s="27" t="s">
        <v>81</v>
      </c>
      <c r="G36" s="27" t="s">
        <v>79</v>
      </c>
      <c r="H36" s="27" t="s">
        <v>140</v>
      </c>
      <c r="I36" s="27" t="s">
        <v>17</v>
      </c>
      <c r="J36" s="27" t="s">
        <v>141</v>
      </c>
      <c r="K36" s="27" t="s">
        <v>147</v>
      </c>
      <c r="L36" s="287">
        <f>L37</f>
        <v>0</v>
      </c>
      <c r="M36" s="287">
        <f>M37</f>
        <v>0</v>
      </c>
      <c r="N36" s="285" t="e">
        <f>M36/L36*100</f>
        <v>#NUM!</v>
      </c>
    </row>
    <row r="37" spans="1:14" s="40" customFormat="1" ht="13.5" customHeight="1" hidden="1">
      <c r="A37" s="23"/>
      <c r="B37" s="47"/>
      <c r="C37" s="43" t="s">
        <v>190</v>
      </c>
      <c r="D37" s="33" t="s">
        <v>146</v>
      </c>
      <c r="E37" s="33" t="s">
        <v>153</v>
      </c>
      <c r="F37" s="33" t="s">
        <v>81</v>
      </c>
      <c r="G37" s="33" t="s">
        <v>79</v>
      </c>
      <c r="H37" s="33" t="s">
        <v>172</v>
      </c>
      <c r="I37" s="33" t="s">
        <v>17</v>
      </c>
      <c r="J37" s="33" t="s">
        <v>141</v>
      </c>
      <c r="K37" s="33" t="s">
        <v>147</v>
      </c>
      <c r="L37" s="284"/>
      <c r="M37" s="284"/>
      <c r="N37" s="285" t="e">
        <f>M37/L37*100</f>
        <v>#NUM!</v>
      </c>
    </row>
    <row r="38" spans="1:14" s="40" customFormat="1" ht="19.5" customHeight="1" hidden="1">
      <c r="A38" s="23"/>
      <c r="B38" s="47"/>
      <c r="C38" s="46" t="s">
        <v>191</v>
      </c>
      <c r="D38" s="27" t="s">
        <v>146</v>
      </c>
      <c r="E38" s="27" t="s">
        <v>153</v>
      </c>
      <c r="F38" s="27" t="s">
        <v>81</v>
      </c>
      <c r="G38" s="27" t="s">
        <v>51</v>
      </c>
      <c r="H38" s="27" t="s">
        <v>140</v>
      </c>
      <c r="I38" s="27" t="s">
        <v>22</v>
      </c>
      <c r="J38" s="27" t="s">
        <v>141</v>
      </c>
      <c r="K38" s="27" t="s">
        <v>147</v>
      </c>
      <c r="L38" s="287">
        <f>L39+L40+L41</f>
        <v>0</v>
      </c>
      <c r="M38" s="287">
        <f>M39+M40+M41</f>
        <v>0</v>
      </c>
      <c r="N38" s="285" t="e">
        <f>M38/L38*100</f>
        <v>#NUM!</v>
      </c>
    </row>
    <row r="39" spans="1:14" s="40" customFormat="1" ht="16.5" customHeight="1" hidden="1">
      <c r="A39" s="23"/>
      <c r="B39" s="47"/>
      <c r="C39" s="43" t="s">
        <v>192</v>
      </c>
      <c r="D39" s="33" t="s">
        <v>146</v>
      </c>
      <c r="E39" s="33" t="s">
        <v>153</v>
      </c>
      <c r="F39" s="33" t="s">
        <v>81</v>
      </c>
      <c r="G39" s="33" t="s">
        <v>51</v>
      </c>
      <c r="H39" s="33" t="s">
        <v>172</v>
      </c>
      <c r="I39" s="33" t="s">
        <v>22</v>
      </c>
      <c r="J39" s="33" t="s">
        <v>141</v>
      </c>
      <c r="K39" s="33" t="s">
        <v>147</v>
      </c>
      <c r="L39" s="284"/>
      <c r="M39" s="284"/>
      <c r="N39" s="285" t="e">
        <f>M39/L39*100</f>
        <v>#NUM!</v>
      </c>
    </row>
    <row r="40" spans="1:14" s="40" customFormat="1" ht="40.5" customHeight="1" hidden="1">
      <c r="A40" s="23"/>
      <c r="B40" s="47"/>
      <c r="C40" s="43" t="s">
        <v>193</v>
      </c>
      <c r="D40" s="33" t="s">
        <v>146</v>
      </c>
      <c r="E40" s="33" t="s">
        <v>153</v>
      </c>
      <c r="F40" s="33" t="s">
        <v>81</v>
      </c>
      <c r="G40" s="33" t="s">
        <v>51</v>
      </c>
      <c r="H40" s="33" t="s">
        <v>158</v>
      </c>
      <c r="I40" s="33" t="s">
        <v>22</v>
      </c>
      <c r="J40" s="33" t="s">
        <v>141</v>
      </c>
      <c r="K40" s="33" t="s">
        <v>147</v>
      </c>
      <c r="L40" s="284"/>
      <c r="M40" s="284"/>
      <c r="N40" s="285" t="e">
        <f>M40/L40*100</f>
        <v>#NUM!</v>
      </c>
    </row>
    <row r="41" spans="1:14" s="40" customFormat="1" ht="18" customHeight="1" hidden="1">
      <c r="A41" s="23"/>
      <c r="B41" s="47"/>
      <c r="C41" s="43" t="s">
        <v>194</v>
      </c>
      <c r="D41" s="33" t="s">
        <v>146</v>
      </c>
      <c r="E41" s="33" t="s">
        <v>153</v>
      </c>
      <c r="F41" s="33" t="s">
        <v>81</v>
      </c>
      <c r="G41" s="33" t="s">
        <v>51</v>
      </c>
      <c r="H41" s="33" t="s">
        <v>195</v>
      </c>
      <c r="I41" s="33" t="s">
        <v>22</v>
      </c>
      <c r="J41" s="33" t="s">
        <v>141</v>
      </c>
      <c r="K41" s="33" t="s">
        <v>147</v>
      </c>
      <c r="L41" s="284"/>
      <c r="M41" s="284"/>
      <c r="N41" s="285" t="e">
        <f>M41/L41*100</f>
        <v>#NUM!</v>
      </c>
    </row>
    <row r="42" spans="1:14" s="22" customFormat="1" ht="17.25" customHeight="1" hidden="1">
      <c r="A42" s="23"/>
      <c r="B42" s="17"/>
      <c r="C42" s="19" t="s">
        <v>196</v>
      </c>
      <c r="D42" s="21" t="s">
        <v>140</v>
      </c>
      <c r="E42" s="21" t="s">
        <v>153</v>
      </c>
      <c r="F42" s="21" t="s">
        <v>197</v>
      </c>
      <c r="G42" s="21" t="s">
        <v>20</v>
      </c>
      <c r="H42" s="21" t="s">
        <v>140</v>
      </c>
      <c r="I42" s="21" t="s">
        <v>20</v>
      </c>
      <c r="J42" s="21" t="s">
        <v>141</v>
      </c>
      <c r="K42" s="21" t="s">
        <v>140</v>
      </c>
      <c r="L42" s="286">
        <f>L43+L45</f>
        <v>0</v>
      </c>
      <c r="M42" s="286">
        <f>M43+M45</f>
        <v>0</v>
      </c>
      <c r="N42" s="285" t="e">
        <f>M42/L42*100</f>
        <v>#NUM!</v>
      </c>
    </row>
    <row r="43" spans="1:14" s="29" customFormat="1" ht="0.75" customHeight="1" hidden="1">
      <c r="A43" s="23"/>
      <c r="B43" s="23"/>
      <c r="C43" s="49" t="s">
        <v>198</v>
      </c>
      <c r="D43" s="27" t="s">
        <v>140</v>
      </c>
      <c r="E43" s="27" t="s">
        <v>153</v>
      </c>
      <c r="F43" s="27" t="s">
        <v>197</v>
      </c>
      <c r="G43" s="27" t="s">
        <v>17</v>
      </c>
      <c r="H43" s="27" t="s">
        <v>140</v>
      </c>
      <c r="I43" s="27" t="s">
        <v>20</v>
      </c>
      <c r="J43" s="27" t="s">
        <v>141</v>
      </c>
      <c r="K43" s="27" t="s">
        <v>199</v>
      </c>
      <c r="L43" s="287">
        <f>L44</f>
        <v>0</v>
      </c>
      <c r="M43" s="287">
        <f>M44</f>
        <v>0</v>
      </c>
      <c r="N43" s="285" t="e">
        <f>M43/L43*100</f>
        <v>#NUM!</v>
      </c>
    </row>
    <row r="44" spans="1:14" s="40" customFormat="1" ht="0.75" customHeight="1" hidden="1">
      <c r="A44" s="23"/>
      <c r="B44" s="35"/>
      <c r="C44" s="50" t="s">
        <v>200</v>
      </c>
      <c r="D44" s="33" t="s">
        <v>201</v>
      </c>
      <c r="E44" s="33" t="s">
        <v>153</v>
      </c>
      <c r="F44" s="33" t="s">
        <v>197</v>
      </c>
      <c r="G44" s="33" t="s">
        <v>17</v>
      </c>
      <c r="H44" s="33" t="s">
        <v>149</v>
      </c>
      <c r="I44" s="33" t="s">
        <v>17</v>
      </c>
      <c r="J44" s="33" t="s">
        <v>141</v>
      </c>
      <c r="K44" s="33" t="s">
        <v>199</v>
      </c>
      <c r="L44" s="288"/>
      <c r="M44" s="288"/>
      <c r="N44" s="285" t="e">
        <f>M44/L44*100</f>
        <v>#NUM!</v>
      </c>
    </row>
    <row r="45" spans="1:14" s="29" customFormat="1" ht="19.5" customHeight="1" hidden="1">
      <c r="A45" s="23"/>
      <c r="B45" s="23"/>
      <c r="C45" s="25" t="s">
        <v>202</v>
      </c>
      <c r="D45" s="27" t="s">
        <v>140</v>
      </c>
      <c r="E45" s="27" t="s">
        <v>153</v>
      </c>
      <c r="F45" s="27" t="s">
        <v>197</v>
      </c>
      <c r="G45" s="27" t="s">
        <v>40</v>
      </c>
      <c r="H45" s="27" t="s">
        <v>140</v>
      </c>
      <c r="I45" s="27" t="s">
        <v>20</v>
      </c>
      <c r="J45" s="27" t="s">
        <v>141</v>
      </c>
      <c r="K45" s="27" t="s">
        <v>203</v>
      </c>
      <c r="L45" s="287">
        <f>L46</f>
        <v>0</v>
      </c>
      <c r="M45" s="287">
        <f>M46</f>
        <v>0</v>
      </c>
      <c r="N45" s="285" t="e">
        <f>M45/L45*100</f>
        <v>#NUM!</v>
      </c>
    </row>
    <row r="46" spans="1:14" ht="20.25" customHeight="1" hidden="1">
      <c r="A46" s="23"/>
      <c r="B46" s="30"/>
      <c r="C46" s="43" t="s">
        <v>204</v>
      </c>
      <c r="D46" s="33" t="s">
        <v>140</v>
      </c>
      <c r="E46" s="33" t="s">
        <v>153</v>
      </c>
      <c r="F46" s="33" t="s">
        <v>197</v>
      </c>
      <c r="G46" s="33" t="s">
        <v>40</v>
      </c>
      <c r="H46" s="33" t="s">
        <v>158</v>
      </c>
      <c r="I46" s="33" t="s">
        <v>22</v>
      </c>
      <c r="J46" s="33" t="s">
        <v>141</v>
      </c>
      <c r="K46" s="33" t="s">
        <v>203</v>
      </c>
      <c r="L46" s="284"/>
      <c r="M46" s="284"/>
      <c r="N46" s="285" t="e">
        <f>M46/L46*100</f>
        <v>#NUM!</v>
      </c>
    </row>
    <row r="47" spans="1:14" ht="26.25" customHeight="1" hidden="1">
      <c r="A47" s="23"/>
      <c r="B47" s="30"/>
      <c r="C47" s="48" t="s">
        <v>205</v>
      </c>
      <c r="D47" s="33" t="s">
        <v>140</v>
      </c>
      <c r="E47" s="33" t="s">
        <v>153</v>
      </c>
      <c r="F47" s="33" t="s">
        <v>197</v>
      </c>
      <c r="G47" s="33" t="s">
        <v>40</v>
      </c>
      <c r="H47" s="33" t="s">
        <v>149</v>
      </c>
      <c r="I47" s="33" t="s">
        <v>17</v>
      </c>
      <c r="J47" s="33" t="s">
        <v>141</v>
      </c>
      <c r="K47" s="33" t="s">
        <v>203</v>
      </c>
      <c r="L47" s="284">
        <v>4129</v>
      </c>
      <c r="M47" s="284">
        <v>4129</v>
      </c>
      <c r="N47" s="285">
        <f>M47/L47*100</f>
        <v>100</v>
      </c>
    </row>
    <row r="48" spans="1:14" ht="56.25" customHeight="1">
      <c r="A48" s="23"/>
      <c r="B48" s="30"/>
      <c r="C48" s="31" t="s">
        <v>184</v>
      </c>
      <c r="D48" s="42" t="s">
        <v>146</v>
      </c>
      <c r="E48" s="42" t="s">
        <v>153</v>
      </c>
      <c r="F48" s="42" t="s">
        <v>79</v>
      </c>
      <c r="G48" s="42" t="s">
        <v>79</v>
      </c>
      <c r="H48" s="42" t="s">
        <v>206</v>
      </c>
      <c r="I48" s="42" t="s">
        <v>168</v>
      </c>
      <c r="J48" s="42" t="s">
        <v>141</v>
      </c>
      <c r="K48" s="42" t="s">
        <v>147</v>
      </c>
      <c r="L48" s="284">
        <v>3000</v>
      </c>
      <c r="M48" s="284">
        <v>718</v>
      </c>
      <c r="N48" s="285">
        <f>M48/L48*100</f>
        <v>23.9333333333333</v>
      </c>
    </row>
    <row r="49" spans="1:14" ht="23.25" customHeight="1">
      <c r="A49" s="18" t="s">
        <v>207</v>
      </c>
      <c r="B49" s="30"/>
      <c r="C49" s="51" t="s">
        <v>208</v>
      </c>
      <c r="D49" s="21" t="s">
        <v>140</v>
      </c>
      <c r="E49" s="21" t="s">
        <v>153</v>
      </c>
      <c r="F49" s="21" t="s">
        <v>66</v>
      </c>
      <c r="G49" s="21" t="s">
        <v>20</v>
      </c>
      <c r="H49" s="21" t="s">
        <v>140</v>
      </c>
      <c r="I49" s="21" t="s">
        <v>20</v>
      </c>
      <c r="J49" s="21" t="s">
        <v>141</v>
      </c>
      <c r="K49" s="21" t="s">
        <v>140</v>
      </c>
      <c r="L49" s="286">
        <f>L50</f>
        <v>30000</v>
      </c>
      <c r="M49" s="286">
        <f>M50</f>
        <v>19995</v>
      </c>
      <c r="N49" s="285">
        <f>M49/L49*100</f>
        <v>66.64999999999999</v>
      </c>
    </row>
    <row r="50" spans="1:14" ht="51" customHeight="1">
      <c r="A50" s="24" t="s">
        <v>209</v>
      </c>
      <c r="B50" s="30"/>
      <c r="C50" s="68" t="s">
        <v>210</v>
      </c>
      <c r="D50" s="27" t="s">
        <v>13</v>
      </c>
      <c r="E50" s="27" t="s">
        <v>153</v>
      </c>
      <c r="F50" s="27" t="s">
        <v>66</v>
      </c>
      <c r="G50" s="27" t="s">
        <v>26</v>
      </c>
      <c r="H50" s="27" t="s">
        <v>140</v>
      </c>
      <c r="I50" s="27" t="s">
        <v>15</v>
      </c>
      <c r="J50" s="27" t="s">
        <v>141</v>
      </c>
      <c r="K50" s="27" t="s">
        <v>147</v>
      </c>
      <c r="L50" s="287">
        <f>L51</f>
        <v>30000</v>
      </c>
      <c r="M50" s="287">
        <f>M51</f>
        <v>19995</v>
      </c>
      <c r="N50" s="285">
        <f>M50/L50*100</f>
        <v>66.64999999999999</v>
      </c>
    </row>
    <row r="51" spans="1:14" ht="53.25" customHeight="1">
      <c r="A51" s="23"/>
      <c r="B51" s="30"/>
      <c r="C51" s="61" t="s">
        <v>211</v>
      </c>
      <c r="D51" s="33" t="s">
        <v>13</v>
      </c>
      <c r="E51" s="33" t="s">
        <v>153</v>
      </c>
      <c r="F51" s="33" t="s">
        <v>66</v>
      </c>
      <c r="G51" s="33" t="s">
        <v>26</v>
      </c>
      <c r="H51" s="33" t="s">
        <v>149</v>
      </c>
      <c r="I51" s="33" t="s">
        <v>15</v>
      </c>
      <c r="J51" s="33" t="s">
        <v>141</v>
      </c>
      <c r="K51" s="33" t="s">
        <v>147</v>
      </c>
      <c r="L51" s="284">
        <v>30000</v>
      </c>
      <c r="M51" s="284">
        <v>19995</v>
      </c>
      <c r="N51" s="285">
        <f>M51/L51*100</f>
        <v>66.64999999999999</v>
      </c>
    </row>
    <row r="52" spans="1:14" ht="53.25" customHeight="1">
      <c r="A52" s="23"/>
      <c r="B52" s="30"/>
      <c r="C52" s="73" t="s">
        <v>212</v>
      </c>
      <c r="D52" s="75" t="s">
        <v>140</v>
      </c>
      <c r="E52" s="75" t="s">
        <v>153</v>
      </c>
      <c r="F52" s="75" t="s">
        <v>81</v>
      </c>
      <c r="G52" s="75" t="s">
        <v>20</v>
      </c>
      <c r="H52" s="75" t="s">
        <v>140</v>
      </c>
      <c r="I52" s="75" t="s">
        <v>20</v>
      </c>
      <c r="J52" s="75" t="s">
        <v>141</v>
      </c>
      <c r="K52" s="75" t="s">
        <v>140</v>
      </c>
      <c r="L52" s="286">
        <f>L53</f>
        <v>0</v>
      </c>
      <c r="M52" s="286">
        <f>M53</f>
        <v>0</v>
      </c>
      <c r="N52" s="285"/>
    </row>
    <row r="53" spans="1:14" ht="17.25" customHeight="1">
      <c r="A53" s="23"/>
      <c r="B53" s="30"/>
      <c r="C53" s="299" t="s">
        <v>213</v>
      </c>
      <c r="D53" s="33" t="s">
        <v>146</v>
      </c>
      <c r="E53" s="33" t="s">
        <v>153</v>
      </c>
      <c r="F53" s="33" t="s">
        <v>81</v>
      </c>
      <c r="G53" s="33" t="s">
        <v>26</v>
      </c>
      <c r="H53" s="33" t="s">
        <v>195</v>
      </c>
      <c r="I53" s="33" t="s">
        <v>168</v>
      </c>
      <c r="J53" s="33" t="s">
        <v>141</v>
      </c>
      <c r="K53" s="33" t="s">
        <v>147</v>
      </c>
      <c r="L53" s="284"/>
      <c r="M53" s="284"/>
      <c r="N53" s="285"/>
    </row>
    <row r="54" spans="1:14" ht="39.75" customHeight="1">
      <c r="A54" s="18" t="s">
        <v>214</v>
      </c>
      <c r="B54" s="30" t="s">
        <v>215</v>
      </c>
      <c r="C54" s="62" t="s">
        <v>215</v>
      </c>
      <c r="D54" s="64" t="s">
        <v>140</v>
      </c>
      <c r="E54" s="64" t="s">
        <v>153</v>
      </c>
      <c r="F54" s="64" t="s">
        <v>32</v>
      </c>
      <c r="G54" s="64" t="s">
        <v>20</v>
      </c>
      <c r="H54" s="64" t="s">
        <v>140</v>
      </c>
      <c r="I54" s="64" t="s">
        <v>20</v>
      </c>
      <c r="J54" s="64" t="s">
        <v>141</v>
      </c>
      <c r="K54" s="64" t="s">
        <v>140</v>
      </c>
      <c r="L54" s="286">
        <f>L55</f>
        <v>455000</v>
      </c>
      <c r="M54" s="286">
        <f>M55</f>
        <v>144235.3</v>
      </c>
      <c r="N54" s="285">
        <f>M54/L54*100</f>
        <v>31.7000659340659</v>
      </c>
    </row>
    <row r="55" spans="1:14" ht="88.5" customHeight="1">
      <c r="A55" s="23"/>
      <c r="B55" s="30" t="s">
        <v>216</v>
      </c>
      <c r="C55" s="65" t="s">
        <v>217</v>
      </c>
      <c r="D55" s="67" t="s">
        <v>140</v>
      </c>
      <c r="E55" s="67" t="s">
        <v>153</v>
      </c>
      <c r="F55" s="67" t="s">
        <v>32</v>
      </c>
      <c r="G55" s="67" t="s">
        <v>40</v>
      </c>
      <c r="H55" s="67" t="s">
        <v>140</v>
      </c>
      <c r="I55" s="67" t="s">
        <v>20</v>
      </c>
      <c r="J55" s="67" t="s">
        <v>141</v>
      </c>
      <c r="K55" s="67" t="s">
        <v>199</v>
      </c>
      <c r="L55" s="288">
        <f>L56+L57</f>
        <v>455000</v>
      </c>
      <c r="M55" s="288">
        <f>M56+M57</f>
        <v>144235.3</v>
      </c>
      <c r="N55" s="285">
        <f>M55/L55*100</f>
        <v>31.7000659340659</v>
      </c>
    </row>
    <row r="56" spans="1:14" ht="67.5" customHeight="1">
      <c r="A56" s="23"/>
      <c r="B56" s="30" t="s">
        <v>218</v>
      </c>
      <c r="C56" s="50" t="s">
        <v>219</v>
      </c>
      <c r="D56" s="42" t="s">
        <v>13</v>
      </c>
      <c r="E56" s="42" t="s">
        <v>153</v>
      </c>
      <c r="F56" s="42" t="s">
        <v>32</v>
      </c>
      <c r="G56" s="42" t="s">
        <v>40</v>
      </c>
      <c r="H56" s="42" t="s">
        <v>172</v>
      </c>
      <c r="I56" s="42" t="s">
        <v>168</v>
      </c>
      <c r="J56" s="42" t="s">
        <v>141</v>
      </c>
      <c r="K56" s="42" t="s">
        <v>199</v>
      </c>
      <c r="L56" s="284">
        <v>285000</v>
      </c>
      <c r="M56" s="284">
        <v>144235.3</v>
      </c>
      <c r="N56" s="285">
        <f>M56/L56*100</f>
        <v>50.608877192982504</v>
      </c>
    </row>
    <row r="57" spans="1:14" ht="68.25" customHeight="1">
      <c r="A57" s="23"/>
      <c r="B57" s="30"/>
      <c r="C57" s="69" t="s">
        <v>220</v>
      </c>
      <c r="D57" s="67" t="s">
        <v>140</v>
      </c>
      <c r="E57" s="67" t="s">
        <v>153</v>
      </c>
      <c r="F57" s="67" t="s">
        <v>32</v>
      </c>
      <c r="G57" s="67" t="s">
        <v>40</v>
      </c>
      <c r="H57" s="67" t="s">
        <v>158</v>
      </c>
      <c r="I57" s="67" t="s">
        <v>20</v>
      </c>
      <c r="J57" s="67" t="s">
        <v>141</v>
      </c>
      <c r="K57" s="67" t="s">
        <v>199</v>
      </c>
      <c r="L57" s="288">
        <f>L58</f>
        <v>170000</v>
      </c>
      <c r="M57" s="288">
        <f>M58</f>
        <v>0</v>
      </c>
      <c r="N57" s="285">
        <f>M57/L57*100</f>
        <v>0</v>
      </c>
    </row>
    <row r="58" spans="1:14" ht="43.5" customHeight="1">
      <c r="A58" s="23"/>
      <c r="B58" s="30"/>
      <c r="C58" s="50" t="s">
        <v>221</v>
      </c>
      <c r="D58" s="42" t="s">
        <v>13</v>
      </c>
      <c r="E58" s="42" t="s">
        <v>153</v>
      </c>
      <c r="F58" s="42" t="s">
        <v>32</v>
      </c>
      <c r="G58" s="42" t="s">
        <v>40</v>
      </c>
      <c r="H58" s="42" t="s">
        <v>222</v>
      </c>
      <c r="I58" s="42" t="s">
        <v>168</v>
      </c>
      <c r="J58" s="42" t="s">
        <v>141</v>
      </c>
      <c r="K58" s="42" t="s">
        <v>199</v>
      </c>
      <c r="L58" s="284">
        <v>170000</v>
      </c>
      <c r="M58" s="284"/>
      <c r="N58" s="285">
        <f>M58/L58*100</f>
        <v>0</v>
      </c>
    </row>
    <row r="59" spans="1:14" ht="39.75" customHeight="1">
      <c r="A59" s="23"/>
      <c r="B59" s="30"/>
      <c r="C59" s="73" t="s">
        <v>223</v>
      </c>
      <c r="D59" s="75" t="s">
        <v>140</v>
      </c>
      <c r="E59" s="75" t="s">
        <v>153</v>
      </c>
      <c r="F59" s="75" t="s">
        <v>224</v>
      </c>
      <c r="G59" s="75" t="s">
        <v>20</v>
      </c>
      <c r="H59" s="75" t="s">
        <v>140</v>
      </c>
      <c r="I59" s="75" t="s">
        <v>20</v>
      </c>
      <c r="J59" s="75" t="s">
        <v>141</v>
      </c>
      <c r="K59" s="75" t="s">
        <v>140</v>
      </c>
      <c r="L59" s="76">
        <f>L60</f>
        <v>200000</v>
      </c>
      <c r="M59" s="76">
        <f>M60</f>
        <v>166872.44</v>
      </c>
      <c r="N59" s="285">
        <f>M59/L59*100</f>
        <v>83.43622</v>
      </c>
    </row>
    <row r="60" spans="1:14" ht="38.25" customHeight="1">
      <c r="A60" s="23"/>
      <c r="B60" s="30"/>
      <c r="C60" s="77" t="s">
        <v>225</v>
      </c>
      <c r="D60" s="79" t="s">
        <v>140</v>
      </c>
      <c r="E60" s="79" t="s">
        <v>153</v>
      </c>
      <c r="F60" s="79" t="s">
        <v>224</v>
      </c>
      <c r="G60" s="79" t="s">
        <v>22</v>
      </c>
      <c r="H60" s="79" t="s">
        <v>140</v>
      </c>
      <c r="I60" s="79" t="s">
        <v>20</v>
      </c>
      <c r="J60" s="79" t="s">
        <v>141</v>
      </c>
      <c r="K60" s="79" t="s">
        <v>226</v>
      </c>
      <c r="L60" s="80">
        <f>L61</f>
        <v>200000</v>
      </c>
      <c r="M60" s="80">
        <f>M61</f>
        <v>166872.44</v>
      </c>
      <c r="N60" s="285">
        <f>M60/L60*100</f>
        <v>83.43622</v>
      </c>
    </row>
    <row r="61" spans="1:14" ht="38.25" customHeight="1">
      <c r="A61" s="23"/>
      <c r="B61" s="30"/>
      <c r="C61" s="81" t="s">
        <v>227</v>
      </c>
      <c r="D61" s="83" t="s">
        <v>13</v>
      </c>
      <c r="E61" s="83" t="s">
        <v>153</v>
      </c>
      <c r="F61" s="83" t="s">
        <v>224</v>
      </c>
      <c r="G61" s="83" t="s">
        <v>22</v>
      </c>
      <c r="H61" s="83" t="s">
        <v>195</v>
      </c>
      <c r="I61" s="83" t="s">
        <v>168</v>
      </c>
      <c r="J61" s="83" t="s">
        <v>141</v>
      </c>
      <c r="K61" s="83" t="s">
        <v>226</v>
      </c>
      <c r="L61" s="289">
        <v>200000</v>
      </c>
      <c r="M61" s="289">
        <v>166872.44</v>
      </c>
      <c r="N61" s="285">
        <f>M61/L61*100</f>
        <v>83.43622</v>
      </c>
    </row>
    <row r="62" spans="1:14" ht="38.25" customHeight="1">
      <c r="A62" s="23"/>
      <c r="B62" s="30"/>
      <c r="C62" s="73" t="s">
        <v>228</v>
      </c>
      <c r="D62" s="75" t="s">
        <v>140</v>
      </c>
      <c r="E62" s="75" t="s">
        <v>153</v>
      </c>
      <c r="F62" s="75" t="s">
        <v>229</v>
      </c>
      <c r="G62" s="75" t="s">
        <v>20</v>
      </c>
      <c r="H62" s="75" t="s">
        <v>140</v>
      </c>
      <c r="I62" s="75" t="s">
        <v>20</v>
      </c>
      <c r="J62" s="75" t="s">
        <v>141</v>
      </c>
      <c r="K62" s="75" t="s">
        <v>140</v>
      </c>
      <c r="L62" s="311">
        <f>L63</f>
        <v>0</v>
      </c>
      <c r="M62" s="311">
        <f>M63</f>
        <v>1517.76</v>
      </c>
      <c r="N62" s="285"/>
    </row>
    <row r="63" spans="1:14" ht="38.25" customHeight="1">
      <c r="A63" s="23"/>
      <c r="B63" s="30"/>
      <c r="C63" s="81" t="s">
        <v>230</v>
      </c>
      <c r="D63" s="83" t="s">
        <v>231</v>
      </c>
      <c r="E63" s="83" t="s">
        <v>153</v>
      </c>
      <c r="F63" s="83" t="s">
        <v>229</v>
      </c>
      <c r="G63" s="83" t="s">
        <v>79</v>
      </c>
      <c r="H63" s="83" t="s">
        <v>232</v>
      </c>
      <c r="I63" s="83" t="s">
        <v>168</v>
      </c>
      <c r="J63" s="83" t="s">
        <v>141</v>
      </c>
      <c r="K63" s="83" t="s">
        <v>233</v>
      </c>
      <c r="L63" s="310"/>
      <c r="M63" s="310">
        <v>1517.76</v>
      </c>
      <c r="N63" s="285"/>
    </row>
    <row r="64" spans="1:14" ht="27.75" customHeight="1">
      <c r="A64" s="23"/>
      <c r="B64" s="30"/>
      <c r="C64" s="70" t="s">
        <v>196</v>
      </c>
      <c r="D64" s="64" t="s">
        <v>140</v>
      </c>
      <c r="E64" s="64" t="s">
        <v>153</v>
      </c>
      <c r="F64" s="64" t="s">
        <v>197</v>
      </c>
      <c r="G64" s="64" t="s">
        <v>20</v>
      </c>
      <c r="H64" s="64" t="s">
        <v>140</v>
      </c>
      <c r="I64" s="64" t="s">
        <v>20</v>
      </c>
      <c r="J64" s="64" t="s">
        <v>141</v>
      </c>
      <c r="K64" s="64" t="s">
        <v>140</v>
      </c>
      <c r="L64" s="286">
        <f>L65+L66</f>
        <v>5000</v>
      </c>
      <c r="M64" s="286">
        <f>M65+M66</f>
        <v>3600</v>
      </c>
      <c r="N64" s="285">
        <f>M64/L64*100</f>
        <v>72</v>
      </c>
    </row>
    <row r="65" spans="1:14" ht="27.75" customHeight="1">
      <c r="A65" s="23"/>
      <c r="B65" s="30"/>
      <c r="C65" s="50" t="s">
        <v>234</v>
      </c>
      <c r="D65" s="42" t="s">
        <v>140</v>
      </c>
      <c r="E65" s="42" t="s">
        <v>153</v>
      </c>
      <c r="F65" s="42" t="s">
        <v>197</v>
      </c>
      <c r="G65" s="42" t="s">
        <v>15</v>
      </c>
      <c r="H65" s="42" t="s">
        <v>195</v>
      </c>
      <c r="I65" s="42" t="s">
        <v>168</v>
      </c>
      <c r="J65" s="42" t="s">
        <v>141</v>
      </c>
      <c r="K65" s="42" t="s">
        <v>203</v>
      </c>
      <c r="L65" s="284"/>
      <c r="M65" s="284">
        <v>3600</v>
      </c>
      <c r="N65" s="285"/>
    </row>
    <row r="66" spans="1:14" ht="20.25" customHeight="1">
      <c r="A66" s="23"/>
      <c r="B66" s="30"/>
      <c r="C66" s="70" t="s">
        <v>202</v>
      </c>
      <c r="D66" s="42" t="s">
        <v>140</v>
      </c>
      <c r="E66" s="42" t="s">
        <v>153</v>
      </c>
      <c r="F66" s="42" t="s">
        <v>197</v>
      </c>
      <c r="G66" s="42" t="s">
        <v>40</v>
      </c>
      <c r="H66" s="42" t="s">
        <v>140</v>
      </c>
      <c r="I66" s="42" t="s">
        <v>20</v>
      </c>
      <c r="J66" s="42" t="s">
        <v>141</v>
      </c>
      <c r="K66" s="42" t="s">
        <v>203</v>
      </c>
      <c r="L66" s="284">
        <f>L67</f>
        <v>5000</v>
      </c>
      <c r="M66" s="284">
        <f>M67</f>
        <v>0</v>
      </c>
      <c r="N66" s="285">
        <f>M66/L66*100</f>
        <v>0</v>
      </c>
    </row>
    <row r="67" spans="1:14" ht="27.75" customHeight="1">
      <c r="A67" s="23"/>
      <c r="B67" s="30"/>
      <c r="C67" s="50" t="s">
        <v>235</v>
      </c>
      <c r="D67" s="42" t="s">
        <v>13</v>
      </c>
      <c r="E67" s="42" t="s">
        <v>153</v>
      </c>
      <c r="F67" s="42" t="s">
        <v>197</v>
      </c>
      <c r="G67" s="42" t="s">
        <v>40</v>
      </c>
      <c r="H67" s="42" t="s">
        <v>195</v>
      </c>
      <c r="I67" s="42" t="s">
        <v>168</v>
      </c>
      <c r="J67" s="42" t="s">
        <v>141</v>
      </c>
      <c r="K67" s="42" t="s">
        <v>203</v>
      </c>
      <c r="L67" s="284">
        <v>5000</v>
      </c>
      <c r="M67" s="284"/>
      <c r="N67" s="285">
        <f>M67/L67*100</f>
        <v>0</v>
      </c>
    </row>
    <row r="68" spans="1:14" ht="33" customHeight="1">
      <c r="A68" s="23"/>
      <c r="B68" s="30"/>
      <c r="C68" s="70" t="s">
        <v>236</v>
      </c>
      <c r="D68" s="64" t="s">
        <v>140</v>
      </c>
      <c r="E68" s="64" t="s">
        <v>153</v>
      </c>
      <c r="F68" s="64" t="s">
        <v>237</v>
      </c>
      <c r="G68" s="64" t="s">
        <v>20</v>
      </c>
      <c r="H68" s="64" t="s">
        <v>140</v>
      </c>
      <c r="I68" s="64" t="s">
        <v>20</v>
      </c>
      <c r="J68" s="64" t="s">
        <v>141</v>
      </c>
      <c r="K68" s="64" t="s">
        <v>140</v>
      </c>
      <c r="L68" s="286">
        <f>L69</f>
        <v>0</v>
      </c>
      <c r="M68" s="286">
        <f>M69</f>
        <v>0</v>
      </c>
      <c r="N68" s="285"/>
    </row>
    <row r="69" spans="1:14" ht="27.75" customHeight="1">
      <c r="A69" s="23"/>
      <c r="B69" s="30"/>
      <c r="C69" s="50" t="s">
        <v>236</v>
      </c>
      <c r="D69" s="42" t="s">
        <v>13</v>
      </c>
      <c r="E69" s="42" t="s">
        <v>153</v>
      </c>
      <c r="F69" s="42" t="s">
        <v>237</v>
      </c>
      <c r="G69" s="42" t="s">
        <v>40</v>
      </c>
      <c r="H69" s="42" t="s">
        <v>140</v>
      </c>
      <c r="I69" s="42" t="s">
        <v>168</v>
      </c>
      <c r="J69" s="42" t="s">
        <v>141</v>
      </c>
      <c r="K69" s="42" t="s">
        <v>238</v>
      </c>
      <c r="L69" s="284"/>
      <c r="M69" s="284"/>
      <c r="N69" s="285"/>
    </row>
    <row r="70" spans="1:14" ht="27.75" customHeight="1">
      <c r="A70" s="23"/>
      <c r="B70" s="30"/>
      <c r="C70" s="72" t="s">
        <v>239</v>
      </c>
      <c r="D70" s="53" t="s">
        <v>140</v>
      </c>
      <c r="E70" s="53" t="s">
        <v>240</v>
      </c>
      <c r="F70" s="53" t="s">
        <v>20</v>
      </c>
      <c r="G70" s="53" t="s">
        <v>20</v>
      </c>
      <c r="H70" s="53" t="s">
        <v>140</v>
      </c>
      <c r="I70" s="53" t="s">
        <v>20</v>
      </c>
      <c r="J70" s="53" t="s">
        <v>141</v>
      </c>
      <c r="K70" s="53" t="s">
        <v>140</v>
      </c>
      <c r="L70" s="60">
        <f>L71+L83</f>
        <v>4452701</v>
      </c>
      <c r="M70" s="60">
        <f>M71+M83</f>
        <v>4103401</v>
      </c>
      <c r="N70" s="285">
        <f>M70/L70*100</f>
        <v>92.1553232521115</v>
      </c>
    </row>
    <row r="71" spans="1:14" ht="37.5" customHeight="1">
      <c r="A71" s="11" t="s">
        <v>241</v>
      </c>
      <c r="B71" s="71"/>
      <c r="C71" s="51" t="s">
        <v>242</v>
      </c>
      <c r="D71" s="21" t="s">
        <v>140</v>
      </c>
      <c r="E71" s="21" t="s">
        <v>240</v>
      </c>
      <c r="F71" s="21" t="s">
        <v>17</v>
      </c>
      <c r="G71" s="21" t="s">
        <v>20</v>
      </c>
      <c r="H71" s="21" t="s">
        <v>140</v>
      </c>
      <c r="I71" s="21" t="s">
        <v>20</v>
      </c>
      <c r="J71" s="21" t="s">
        <v>141</v>
      </c>
      <c r="K71" s="21" t="s">
        <v>140</v>
      </c>
      <c r="L71" s="59">
        <f>L72+L74+L78+L80</f>
        <v>4452701</v>
      </c>
      <c r="M71" s="59">
        <f>M72+M74+M78+M80</f>
        <v>4103401</v>
      </c>
      <c r="N71" s="285">
        <f>M71/L71*100</f>
        <v>92.1553232521115</v>
      </c>
    </row>
    <row r="72" spans="1:14" s="22" customFormat="1" ht="35.25" customHeight="1">
      <c r="A72" s="17"/>
      <c r="B72" s="17"/>
      <c r="C72" s="25" t="s">
        <v>243</v>
      </c>
      <c r="D72" s="27" t="s">
        <v>140</v>
      </c>
      <c r="E72" s="27" t="s">
        <v>240</v>
      </c>
      <c r="F72" s="27" t="s">
        <v>17</v>
      </c>
      <c r="G72" s="27" t="s">
        <v>15</v>
      </c>
      <c r="H72" s="27" t="s">
        <v>140</v>
      </c>
      <c r="I72" s="27" t="s">
        <v>20</v>
      </c>
      <c r="J72" s="27" t="s">
        <v>141</v>
      </c>
      <c r="K72" s="27" t="s">
        <v>238</v>
      </c>
      <c r="L72" s="28">
        <f>SUM(L73)</f>
        <v>2733000</v>
      </c>
      <c r="M72" s="28">
        <f>SUM(M73)</f>
        <v>2418700</v>
      </c>
      <c r="N72" s="285">
        <f>M72/L72*100</f>
        <v>88.4998170508599</v>
      </c>
    </row>
    <row r="73" spans="1:14" s="29" customFormat="1" ht="24" customHeight="1">
      <c r="A73" s="24" t="s">
        <v>144</v>
      </c>
      <c r="B73" s="23"/>
      <c r="C73" s="31" t="s">
        <v>244</v>
      </c>
      <c r="D73" s="33" t="s">
        <v>13</v>
      </c>
      <c r="E73" s="33" t="s">
        <v>240</v>
      </c>
      <c r="F73" s="33" t="s">
        <v>17</v>
      </c>
      <c r="G73" s="33" t="s">
        <v>15</v>
      </c>
      <c r="H73" s="33" t="s">
        <v>36</v>
      </c>
      <c r="I73" s="33" t="s">
        <v>168</v>
      </c>
      <c r="J73" s="33" t="s">
        <v>141</v>
      </c>
      <c r="K73" s="33" t="s">
        <v>238</v>
      </c>
      <c r="L73" s="57">
        <v>2733000</v>
      </c>
      <c r="M73" s="57">
        <v>2418700</v>
      </c>
      <c r="N73" s="285">
        <f>M73/L73*100</f>
        <v>88.4998170508599</v>
      </c>
    </row>
    <row r="74" spans="1:14" ht="31.5" customHeight="1">
      <c r="A74" s="30"/>
      <c r="B74" s="30"/>
      <c r="C74" s="25" t="s">
        <v>245</v>
      </c>
      <c r="D74" s="27" t="s">
        <v>140</v>
      </c>
      <c r="E74" s="27" t="s">
        <v>240</v>
      </c>
      <c r="F74" s="27" t="s">
        <v>17</v>
      </c>
      <c r="G74" s="27" t="s">
        <v>17</v>
      </c>
      <c r="H74" s="27" t="s">
        <v>140</v>
      </c>
      <c r="I74" s="27" t="s">
        <v>20</v>
      </c>
      <c r="J74" s="27" t="s">
        <v>141</v>
      </c>
      <c r="K74" s="27" t="s">
        <v>238</v>
      </c>
      <c r="L74" s="58">
        <f>SUM(L75:L77)</f>
        <v>751101</v>
      </c>
      <c r="M74" s="58">
        <f>SUM(M75:M77)</f>
        <v>751101</v>
      </c>
      <c r="N74" s="285">
        <f>M74/L74*100</f>
        <v>100</v>
      </c>
    </row>
    <row r="75" spans="1:14" ht="31.5" customHeight="1">
      <c r="A75" s="30"/>
      <c r="B75" s="30"/>
      <c r="C75" s="31" t="s">
        <v>246</v>
      </c>
      <c r="D75" s="33" t="s">
        <v>13</v>
      </c>
      <c r="E75" s="33" t="s">
        <v>240</v>
      </c>
      <c r="F75" s="33" t="s">
        <v>17</v>
      </c>
      <c r="G75" s="33" t="s">
        <v>17</v>
      </c>
      <c r="H75" s="33" t="s">
        <v>247</v>
      </c>
      <c r="I75" s="33" t="s">
        <v>168</v>
      </c>
      <c r="J75" s="33" t="s">
        <v>141</v>
      </c>
      <c r="K75" s="33" t="s">
        <v>238</v>
      </c>
      <c r="L75" s="284"/>
      <c r="M75" s="284"/>
      <c r="N75" s="285"/>
    </row>
    <row r="76" spans="1:14" ht="31.5" customHeight="1">
      <c r="A76" s="30"/>
      <c r="B76" s="30"/>
      <c r="C76" s="31" t="s">
        <v>248</v>
      </c>
      <c r="D76" s="33" t="s">
        <v>13</v>
      </c>
      <c r="E76" s="33" t="s">
        <v>240</v>
      </c>
      <c r="F76" s="33" t="s">
        <v>17</v>
      </c>
      <c r="G76" s="33" t="s">
        <v>17</v>
      </c>
      <c r="H76" s="33" t="s">
        <v>249</v>
      </c>
      <c r="I76" s="33" t="s">
        <v>168</v>
      </c>
      <c r="J76" s="33" t="s">
        <v>141</v>
      </c>
      <c r="K76" s="33" t="s">
        <v>238</v>
      </c>
      <c r="L76" s="284">
        <v>301101</v>
      </c>
      <c r="M76" s="284">
        <v>301101</v>
      </c>
      <c r="N76" s="285">
        <f>M76/L76*100</f>
        <v>100</v>
      </c>
    </row>
    <row r="77" spans="1:14" ht="16.5" customHeight="1">
      <c r="A77" s="24" t="s">
        <v>250</v>
      </c>
      <c r="B77" s="30"/>
      <c r="C77" s="61" t="s">
        <v>251</v>
      </c>
      <c r="D77" s="33" t="s">
        <v>13</v>
      </c>
      <c r="E77" s="33" t="s">
        <v>240</v>
      </c>
      <c r="F77" s="33" t="s">
        <v>17</v>
      </c>
      <c r="G77" s="33" t="s">
        <v>17</v>
      </c>
      <c r="H77" s="33" t="s">
        <v>252</v>
      </c>
      <c r="I77" s="33" t="s">
        <v>168</v>
      </c>
      <c r="J77" s="33" t="s">
        <v>141</v>
      </c>
      <c r="K77" s="33" t="s">
        <v>238</v>
      </c>
      <c r="L77" s="57">
        <v>450000</v>
      </c>
      <c r="M77" s="57">
        <v>450000</v>
      </c>
      <c r="N77" s="285">
        <f>M77/L77*100</f>
        <v>100</v>
      </c>
    </row>
    <row r="78" spans="1:14" ht="31.5" customHeight="1">
      <c r="A78" s="30"/>
      <c r="B78" s="30"/>
      <c r="C78" s="25" t="s">
        <v>253</v>
      </c>
      <c r="D78" s="27" t="s">
        <v>140</v>
      </c>
      <c r="E78" s="27" t="s">
        <v>240</v>
      </c>
      <c r="F78" s="27" t="s">
        <v>17</v>
      </c>
      <c r="G78" s="27" t="s">
        <v>22</v>
      </c>
      <c r="H78" s="27" t="s">
        <v>140</v>
      </c>
      <c r="I78" s="27" t="s">
        <v>20</v>
      </c>
      <c r="J78" s="27" t="s">
        <v>141</v>
      </c>
      <c r="K78" s="27" t="s">
        <v>238</v>
      </c>
      <c r="L78" s="58">
        <f>L79</f>
        <v>137000</v>
      </c>
      <c r="M78" s="58">
        <f>M79</f>
        <v>102000</v>
      </c>
      <c r="N78" s="285">
        <f>M78/L78*100</f>
        <v>74.4525547445256</v>
      </c>
    </row>
    <row r="79" spans="1:14" ht="42.75" customHeight="1">
      <c r="A79" s="30"/>
      <c r="B79" s="30"/>
      <c r="C79" s="43" t="s">
        <v>254</v>
      </c>
      <c r="D79" s="33" t="s">
        <v>13</v>
      </c>
      <c r="E79" s="33" t="s">
        <v>240</v>
      </c>
      <c r="F79" s="33" t="s">
        <v>17</v>
      </c>
      <c r="G79" s="33" t="s">
        <v>22</v>
      </c>
      <c r="H79" s="33" t="s">
        <v>255</v>
      </c>
      <c r="I79" s="33" t="s">
        <v>168</v>
      </c>
      <c r="J79" s="33" t="s">
        <v>141</v>
      </c>
      <c r="K79" s="33" t="s">
        <v>238</v>
      </c>
      <c r="L79" s="57">
        <v>137000</v>
      </c>
      <c r="M79" s="57">
        <v>102000</v>
      </c>
      <c r="N79" s="285">
        <f>M79/L79*100</f>
        <v>74.4525547445256</v>
      </c>
    </row>
    <row r="80" spans="1:14" ht="21.75" customHeight="1">
      <c r="A80" s="30"/>
      <c r="B80" s="30"/>
      <c r="C80" s="25" t="s">
        <v>88</v>
      </c>
      <c r="D80" s="27" t="s">
        <v>140</v>
      </c>
      <c r="E80" s="27" t="s">
        <v>240</v>
      </c>
      <c r="F80" s="27" t="s">
        <v>17</v>
      </c>
      <c r="G80" s="27" t="s">
        <v>26</v>
      </c>
      <c r="H80" s="27" t="s">
        <v>140</v>
      </c>
      <c r="I80" s="27" t="s">
        <v>20</v>
      </c>
      <c r="J80" s="27" t="s">
        <v>141</v>
      </c>
      <c r="K80" s="27" t="s">
        <v>238</v>
      </c>
      <c r="L80" s="287">
        <f>L81+L82</f>
        <v>831600</v>
      </c>
      <c r="M80" s="287">
        <f>M81+M82</f>
        <v>831600</v>
      </c>
      <c r="N80" s="285">
        <f>M80/L80*100</f>
        <v>100</v>
      </c>
    </row>
    <row r="81" spans="1:14" ht="47.25">
      <c r="A81" s="24" t="s">
        <v>256</v>
      </c>
      <c r="B81" s="23"/>
      <c r="C81" s="31" t="s">
        <v>257</v>
      </c>
      <c r="D81" s="33" t="s">
        <v>13</v>
      </c>
      <c r="E81" s="33" t="s">
        <v>240</v>
      </c>
      <c r="F81" s="33" t="s">
        <v>17</v>
      </c>
      <c r="G81" s="33" t="s">
        <v>26</v>
      </c>
      <c r="H81" s="33" t="s">
        <v>258</v>
      </c>
      <c r="I81" s="33" t="s">
        <v>168</v>
      </c>
      <c r="J81" s="33" t="s">
        <v>141</v>
      </c>
      <c r="K81" s="33" t="s">
        <v>238</v>
      </c>
      <c r="L81" s="284">
        <v>822200</v>
      </c>
      <c r="M81" s="284">
        <v>822200</v>
      </c>
      <c r="N81" s="285">
        <f>M81/L81*100</f>
        <v>100</v>
      </c>
    </row>
    <row r="82" spans="1:14" ht="31.5">
      <c r="A82" s="23"/>
      <c r="B82" s="23"/>
      <c r="C82" s="319" t="s">
        <v>259</v>
      </c>
      <c r="D82" s="33" t="s">
        <v>13</v>
      </c>
      <c r="E82" s="33" t="s">
        <v>240</v>
      </c>
      <c r="F82" s="33" t="s">
        <v>17</v>
      </c>
      <c r="G82" s="33" t="s">
        <v>26</v>
      </c>
      <c r="H82" s="33" t="s">
        <v>13</v>
      </c>
      <c r="I82" s="33" t="s">
        <v>168</v>
      </c>
      <c r="J82" s="33" t="s">
        <v>141</v>
      </c>
      <c r="K82" s="33" t="s">
        <v>238</v>
      </c>
      <c r="L82" s="320">
        <v>9400</v>
      </c>
      <c r="M82" s="284">
        <v>9400</v>
      </c>
      <c r="N82" s="285">
        <f>M82/L82*100</f>
        <v>100</v>
      </c>
    </row>
    <row r="83" spans="1:14" ht="15.75">
      <c r="A83" s="23"/>
      <c r="B83" s="23"/>
      <c r="C83" s="304" t="s">
        <v>260</v>
      </c>
      <c r="D83" s="21" t="s">
        <v>140</v>
      </c>
      <c r="E83" s="21" t="s">
        <v>240</v>
      </c>
      <c r="F83" s="21" t="s">
        <v>51</v>
      </c>
      <c r="G83" s="21" t="s">
        <v>20</v>
      </c>
      <c r="H83" s="21" t="s">
        <v>140</v>
      </c>
      <c r="I83" s="21" t="s">
        <v>20</v>
      </c>
      <c r="J83" s="21" t="s">
        <v>141</v>
      </c>
      <c r="K83" s="21" t="s">
        <v>203</v>
      </c>
      <c r="L83" s="286">
        <f>L84</f>
        <v>0</v>
      </c>
      <c r="M83" s="286">
        <f>M84</f>
        <v>0</v>
      </c>
      <c r="N83" s="285"/>
    </row>
    <row r="84" spans="1:14" ht="15.75">
      <c r="A84" s="23"/>
      <c r="B84" s="23"/>
      <c r="C84" s="303" t="s">
        <v>261</v>
      </c>
      <c r="D84" s="33" t="s">
        <v>140</v>
      </c>
      <c r="E84" s="33" t="s">
        <v>240</v>
      </c>
      <c r="F84" s="33" t="s">
        <v>51</v>
      </c>
      <c r="G84" s="33" t="s">
        <v>40</v>
      </c>
      <c r="H84" s="33" t="s">
        <v>140</v>
      </c>
      <c r="I84" s="33" t="s">
        <v>168</v>
      </c>
      <c r="J84" s="33" t="s">
        <v>141</v>
      </c>
      <c r="K84" s="33" t="s">
        <v>203</v>
      </c>
      <c r="L84" s="284"/>
      <c r="M84" s="284"/>
      <c r="N84" s="285"/>
    </row>
    <row r="85" spans="1:14" ht="15.75">
      <c r="A85" s="30"/>
      <c r="B85" s="30"/>
      <c r="C85" s="52" t="s">
        <v>262</v>
      </c>
      <c r="D85" s="52"/>
      <c r="E85" s="52"/>
      <c r="F85" s="52"/>
      <c r="G85" s="52"/>
      <c r="H85" s="52"/>
      <c r="I85" s="52"/>
      <c r="J85" s="52"/>
      <c r="K85" s="52"/>
      <c r="L85" s="285">
        <f>L8+L70</f>
        <v>6515401</v>
      </c>
      <c r="M85" s="285">
        <f>M8+M70</f>
        <v>5697748.55</v>
      </c>
      <c r="N85" s="285">
        <f>M85/L85*100</f>
        <v>87.450466210752</v>
      </c>
    </row>
    <row r="87" spans="1:13" ht="30" customHeight="1" hidden="1">
      <c r="A87" s="349" t="s">
        <v>263</v>
      </c>
      <c r="B87" s="349"/>
      <c r="C87" s="349"/>
      <c r="D87" s="349"/>
      <c r="E87" s="349"/>
      <c r="F87" s="349"/>
      <c r="G87" s="349"/>
      <c r="H87" s="349"/>
      <c r="I87" s="349"/>
      <c r="J87" s="349"/>
      <c r="K87" s="314"/>
      <c r="L87" s="314"/>
      <c r="M87" s="15">
        <v>1411</v>
      </c>
    </row>
    <row r="88" spans="3:4" ht="15.75">
      <c r="C88" s="54"/>
      <c r="D88" s="55"/>
    </row>
    <row r="89" spans="3:4" ht="15.75">
      <c r="C89" s="54"/>
      <c r="D89" s="55"/>
    </row>
    <row r="90" ht="15.75">
      <c r="C90" s="56"/>
    </row>
  </sheetData>
  <sheetProtection/>
  <mergeCells count="9">
    <mergeCell ref="D1:K3"/>
    <mergeCell ref="A4:M4"/>
    <mergeCell ref="D6:K6"/>
    <mergeCell ref="A6:A7"/>
    <mergeCell ref="C6:C7"/>
    <mergeCell ref="L6:L7"/>
    <mergeCell ref="M6:M7"/>
    <mergeCell ref="N6:N7"/>
    <mergeCell ref="A87:K87"/>
  </mergeCells>
  <printOptions/>
  <pageMargins left="0.7868055555555555" right="0.7868055555555555" top="0.39305555555555555" bottom="0.39305555555555555" header="0.5118055555555555" footer="0.5118055555555555"/>
  <pageSetup fitToWidth="10" horizontalDpi="30066" verticalDpi="30066" orientation="portrait" paperSize="9" scale="41"/>
</worksheet>
</file>

<file path=docProps/app.xml><?xml version="1.0" encoding="utf-8"?>
<Properties xmlns="http://schemas.openxmlformats.org/officeDocument/2006/extended-properties" xmlns:vt="http://schemas.openxmlformats.org/officeDocument/2006/docPropsVTypes">
  <Application>PlanMaker, Rev. 568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Терешкина А Р</dc:creator>
  <cp:keywords/>
  <dc:description/>
  <cp:lastModifiedBy/>
  <cp:lastPrinted>2010-11-12T13:17:47Z</cp:lastPrinted>
  <dcterms:created xsi:type="dcterms:W3CDTF">2010-12-17T14:35:15Z</dcterms:created>
  <dcterms:modified xsi:type="dcterms:W3CDTF">2006-12-11T13:26:43Z</dcterms:modified>
  <cp:category/>
  <cp:version/>
  <cp:contentType/>
  <cp:contentStatus/>
</cp:coreProperties>
</file>